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0" yWindow="1380" windowWidth="20460" windowHeight="9540"/>
  </bookViews>
  <sheets>
    <sheet name="Скорочена (2024)" sheetId="4" r:id="rId1"/>
  </sheets>
  <calcPr calcId="125725"/>
</workbook>
</file>

<file path=xl/calcChain.xml><?xml version="1.0" encoding="utf-8"?>
<calcChain xmlns="http://schemas.openxmlformats.org/spreadsheetml/2006/main">
  <c r="M39" i="4"/>
  <c r="K39"/>
  <c r="K32"/>
  <c r="K33"/>
  <c r="K34"/>
  <c r="K35"/>
  <c r="K36"/>
  <c r="K37"/>
  <c r="K38"/>
  <c r="L31"/>
  <c r="L40" s="1"/>
  <c r="J31"/>
  <c r="J40" s="1"/>
  <c r="M31"/>
  <c r="M28"/>
  <c r="M16"/>
  <c r="L41"/>
  <c r="L42" s="1"/>
  <c r="J42"/>
  <c r="K31"/>
  <c r="K28"/>
  <c r="K16"/>
  <c r="L32" l="1"/>
  <c r="I32"/>
  <c r="L38" l="1"/>
  <c r="M35" l="1"/>
  <c r="M34"/>
  <c r="M32"/>
  <c r="L33"/>
  <c r="J33"/>
  <c r="M38"/>
  <c r="J34" l="1"/>
  <c r="M33"/>
  <c r="L37"/>
  <c r="M37" s="1"/>
  <c r="L36"/>
  <c r="M36" s="1"/>
  <c r="J38" l="1"/>
  <c r="J37"/>
</calcChain>
</file>

<file path=xl/sharedStrings.xml><?xml version="1.0" encoding="utf-8"?>
<sst xmlns="http://schemas.openxmlformats.org/spreadsheetml/2006/main" count="98" uniqueCount="85">
  <si>
    <t>№ з/п</t>
  </si>
  <si>
    <t>Показник</t>
  </si>
  <si>
    <t>Код рядка</t>
  </si>
  <si>
    <t>Фактично</t>
  </si>
  <si>
    <t>Передбачено чинним тарифом</t>
  </si>
  <si>
    <t>усього,</t>
  </si>
  <si>
    <t>тис. грн</t>
  </si>
  <si>
    <t>грн/куб. м</t>
  </si>
  <si>
    <t>В</t>
  </si>
  <si>
    <t>прямі матеріальні витрати, зокрема:</t>
  </si>
  <si>
    <t>покупна вода</t>
  </si>
  <si>
    <t>покупна вода у природному стані</t>
  </si>
  <si>
    <t>електроенергія</t>
  </si>
  <si>
    <t>інші прямі матеріальні витрати</t>
  </si>
  <si>
    <t>прямі витрати на оплату праці</t>
  </si>
  <si>
    <t>інші прямі витрати, зокрема:</t>
  </si>
  <si>
    <t>амортизація основних виробничих засобів та нематеріальних активів, безпосередньо пов’язаних із наданням послуги</t>
  </si>
  <si>
    <t>інші прямі витрати</t>
  </si>
  <si>
    <t>загальновиробничі витрати</t>
  </si>
  <si>
    <t>Адміністративні витрати</t>
  </si>
  <si>
    <t>Інші операційні витрати</t>
  </si>
  <si>
    <t>Фінансові витрати</t>
  </si>
  <si>
    <t>Витрати на відшкодування втрат</t>
  </si>
  <si>
    <t xml:space="preserve">Планований прибуток </t>
  </si>
  <si>
    <t>податок на прибуток</t>
  </si>
  <si>
    <t>чистий прибуток, зокрема:</t>
  </si>
  <si>
    <t>дивіденди</t>
  </si>
  <si>
    <t>резервний фонд (капітал)</t>
  </si>
  <si>
    <t>на розвиток виробництва (виробничі інвестиції)</t>
  </si>
  <si>
    <t>інше використання прибутку</t>
  </si>
  <si>
    <t>населення</t>
  </si>
  <si>
    <t>бюджетних установ та організацій</t>
  </si>
  <si>
    <t>інших споживачів</t>
  </si>
  <si>
    <t>___________________</t>
  </si>
  <si>
    <t>1.1</t>
  </si>
  <si>
    <t>1.1.1</t>
  </si>
  <si>
    <t>1.1.2</t>
  </si>
  <si>
    <t>1.1.3</t>
  </si>
  <si>
    <t>1.1.4</t>
  </si>
  <si>
    <t>1.2</t>
  </si>
  <si>
    <t>1.3</t>
  </si>
  <si>
    <t>1.4</t>
  </si>
  <si>
    <t>1.3.1</t>
  </si>
  <si>
    <t>1.3.2</t>
  </si>
  <si>
    <t>1.3.3</t>
  </si>
  <si>
    <t>8.1</t>
  </si>
  <si>
    <t>8.2</t>
  </si>
  <si>
    <t>8.2.1</t>
  </si>
  <si>
    <t>8.2.2</t>
  </si>
  <si>
    <t>8.2.3</t>
  </si>
  <si>
    <t>8.2.4</t>
  </si>
  <si>
    <t>10.1</t>
  </si>
  <si>
    <t>10.2</t>
  </si>
  <si>
    <t>10.3</t>
  </si>
  <si>
    <t>2</t>
  </si>
  <si>
    <t>4</t>
  </si>
  <si>
    <t>5</t>
  </si>
  <si>
    <t>6</t>
  </si>
  <si>
    <t>7</t>
  </si>
  <si>
    <t>8</t>
  </si>
  <si>
    <t>9</t>
  </si>
  <si>
    <t>10</t>
  </si>
  <si>
    <t>єдиний внесок на загальнообов’язкове державне соціальне страхування працівників</t>
  </si>
  <si>
    <t>базовий період 2020 рік</t>
  </si>
  <si>
    <t>попередній до базового 2019 рік</t>
  </si>
  <si>
    <t>Централізоване водопостачання</t>
  </si>
  <si>
    <t>Централізоване водовідведення</t>
  </si>
  <si>
    <t>Повна собівартість</t>
  </si>
  <si>
    <t>Тариф на  централізоване водопостачання, централізоване водовідведення (грн/м3), з ПДВ</t>
  </si>
  <si>
    <t>Обсяг реалізації, тис.м3</t>
  </si>
  <si>
    <t>Виробнича собівартість</t>
  </si>
  <si>
    <t>11</t>
  </si>
  <si>
    <t>Додаток №1</t>
  </si>
  <si>
    <t xml:space="preserve">до рішення </t>
  </si>
  <si>
    <t>виконавчого комітету</t>
  </si>
  <si>
    <t xml:space="preserve">Боярської міської ради </t>
  </si>
  <si>
    <t>Тариф на  централізоване водопостачання,  централізоване водовідведення (грн/м3), без ПДВ</t>
  </si>
  <si>
    <t>Вартість централізованого водопостачання, централізованого водовідведення (тис.грн), без ПДВ</t>
  </si>
  <si>
    <t xml:space="preserve">                 Тарифи комунального підприємства " Боярка-Водоканал"Боярської міської ради</t>
  </si>
  <si>
    <t xml:space="preserve">                               на централізоване водопостачання та централізоване водовідведення</t>
  </si>
  <si>
    <t>1</t>
  </si>
  <si>
    <t xml:space="preserve">                                   на 2024 рік для Боярської міської територіальної громади</t>
  </si>
  <si>
    <t>Керуюча справами</t>
  </si>
  <si>
    <t>Ганна САЛАМАТІНА</t>
  </si>
  <si>
    <t>від 10.05.2024 № 4/6</t>
  </si>
</sst>
</file>

<file path=xl/styles.xml><?xml version="1.0" encoding="utf-8"?>
<styleSheet xmlns="http://schemas.openxmlformats.org/spreadsheetml/2006/main">
  <numFmts count="1">
    <numFmt numFmtId="164" formatCode="0.000"/>
  </numFmts>
  <fonts count="9"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rgb="FF000000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2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4" fontId="6" fillId="0" borderId="2" xfId="0" applyNumberFormat="1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6" fillId="0" borderId="2" xfId="0" applyNumberFormat="1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164" fontId="6" fillId="0" borderId="0" xfId="0" applyNumberFormat="1" applyFont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1"/>
  <sheetViews>
    <sheetView tabSelected="1" topLeftCell="A4" zoomScaleNormal="100" workbookViewId="0">
      <selection activeCell="T16" sqref="T16"/>
    </sheetView>
  </sheetViews>
  <sheetFormatPr defaultRowHeight="18.75"/>
  <cols>
    <col min="1" max="1" width="7.85546875" style="2" customWidth="1"/>
    <col min="2" max="2" width="52.85546875" style="2" customWidth="1"/>
    <col min="3" max="3" width="0.140625" style="2" customWidth="1"/>
    <col min="4" max="4" width="10.7109375" style="2" hidden="1" customWidth="1"/>
    <col min="5" max="6" width="9.7109375" style="2" hidden="1" customWidth="1"/>
    <col min="7" max="7" width="10.7109375" style="2" hidden="1" customWidth="1"/>
    <col min="8" max="8" width="10.5703125" style="2" hidden="1" customWidth="1"/>
    <col min="9" max="9" width="0.140625" style="2" hidden="1" customWidth="1"/>
    <col min="10" max="10" width="16.5703125" style="2" customWidth="1"/>
    <col min="11" max="11" width="14.28515625" style="2" customWidth="1"/>
    <col min="12" max="12" width="16.28515625" style="2" customWidth="1"/>
    <col min="13" max="13" width="13.85546875" style="2" customWidth="1"/>
    <col min="14" max="14" width="9.140625" style="2" hidden="1" customWidth="1"/>
    <col min="15" max="16" width="9.140625" style="2" customWidth="1"/>
    <col min="17" max="17" width="2.7109375" style="2" customWidth="1"/>
    <col min="18" max="16384" width="9.140625" style="2"/>
  </cols>
  <sheetData>
    <row r="1" spans="1:1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1" t="s">
        <v>72</v>
      </c>
      <c r="M1" s="1"/>
    </row>
    <row r="2" spans="1:1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1" t="s">
        <v>73</v>
      </c>
      <c r="M2" s="1"/>
    </row>
    <row r="3" spans="1:1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1" t="s">
        <v>74</v>
      </c>
      <c r="M3" s="1"/>
    </row>
    <row r="4" spans="1:13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1" t="s">
        <v>75</v>
      </c>
      <c r="M4" s="1"/>
    </row>
    <row r="5" spans="1:13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1" t="s">
        <v>84</v>
      </c>
      <c r="M5" s="1"/>
    </row>
    <row r="6" spans="1:13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3">
      <c r="A7" s="31" t="s">
        <v>78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2"/>
      <c r="M7" s="32"/>
    </row>
    <row r="8" spans="1:13">
      <c r="A8" s="31" t="s">
        <v>79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2"/>
      <c r="M8" s="32"/>
    </row>
    <row r="9" spans="1:13">
      <c r="A9" s="31" t="s">
        <v>81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</row>
    <row r="10" spans="1:13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3" ht="15.75" customHeight="1">
      <c r="A11" s="34" t="s">
        <v>0</v>
      </c>
      <c r="B11" s="35" t="s">
        <v>1</v>
      </c>
      <c r="C11" s="35" t="s">
        <v>2</v>
      </c>
      <c r="D11" s="35" t="s">
        <v>3</v>
      </c>
      <c r="E11" s="35"/>
      <c r="F11" s="35"/>
      <c r="G11" s="35"/>
      <c r="H11" s="35" t="s">
        <v>4</v>
      </c>
      <c r="I11" s="35"/>
      <c r="J11" s="38" t="s">
        <v>65</v>
      </c>
      <c r="K11" s="38"/>
      <c r="L11" s="38" t="s">
        <v>66</v>
      </c>
      <c r="M11" s="38"/>
    </row>
    <row r="12" spans="1:13" ht="36" customHeight="1">
      <c r="A12" s="34"/>
      <c r="B12" s="35"/>
      <c r="C12" s="35"/>
      <c r="D12" s="37" t="s">
        <v>64</v>
      </c>
      <c r="E12" s="37"/>
      <c r="F12" s="37" t="s">
        <v>63</v>
      </c>
      <c r="G12" s="37"/>
      <c r="H12" s="37"/>
      <c r="I12" s="37"/>
      <c r="J12" s="39"/>
      <c r="K12" s="39"/>
      <c r="L12" s="39"/>
      <c r="M12" s="39"/>
    </row>
    <row r="13" spans="1:13" ht="27" customHeight="1">
      <c r="A13" s="34"/>
      <c r="B13" s="35"/>
      <c r="C13" s="36"/>
      <c r="D13" s="3" t="s">
        <v>5</v>
      </c>
      <c r="E13" s="37" t="s">
        <v>7</v>
      </c>
      <c r="F13" s="3" t="s">
        <v>5</v>
      </c>
      <c r="G13" s="37" t="s">
        <v>7</v>
      </c>
      <c r="H13" s="3" t="s">
        <v>5</v>
      </c>
      <c r="I13" s="37" t="s">
        <v>7</v>
      </c>
      <c r="J13" s="3" t="s">
        <v>5</v>
      </c>
      <c r="K13" s="37" t="s">
        <v>7</v>
      </c>
      <c r="L13" s="3" t="s">
        <v>5</v>
      </c>
      <c r="M13" s="44" t="s">
        <v>7</v>
      </c>
    </row>
    <row r="14" spans="1:13" ht="27" customHeight="1">
      <c r="A14" s="34"/>
      <c r="B14" s="35"/>
      <c r="C14" s="36"/>
      <c r="D14" s="4" t="s">
        <v>6</v>
      </c>
      <c r="E14" s="43"/>
      <c r="F14" s="4" t="s">
        <v>6</v>
      </c>
      <c r="G14" s="43"/>
      <c r="H14" s="4" t="s">
        <v>6</v>
      </c>
      <c r="I14" s="43"/>
      <c r="J14" s="4" t="s">
        <v>6</v>
      </c>
      <c r="K14" s="43"/>
      <c r="L14" s="4" t="s">
        <v>6</v>
      </c>
      <c r="M14" s="44"/>
    </row>
    <row r="15" spans="1:13">
      <c r="A15" s="5" t="s">
        <v>80</v>
      </c>
      <c r="B15" s="6">
        <v>2</v>
      </c>
      <c r="C15" s="6" t="s">
        <v>8</v>
      </c>
      <c r="D15" s="4">
        <v>1</v>
      </c>
      <c r="E15" s="4">
        <v>2</v>
      </c>
      <c r="F15" s="4">
        <v>3</v>
      </c>
      <c r="G15" s="4">
        <v>4</v>
      </c>
      <c r="H15" s="4">
        <v>5</v>
      </c>
      <c r="I15" s="4">
        <v>6</v>
      </c>
      <c r="J15" s="4">
        <v>3</v>
      </c>
      <c r="K15" s="4">
        <v>4</v>
      </c>
      <c r="L15" s="4">
        <v>5</v>
      </c>
      <c r="M15" s="6">
        <v>5</v>
      </c>
    </row>
    <row r="16" spans="1:13">
      <c r="A16" s="5">
        <v>1</v>
      </c>
      <c r="B16" s="7" t="s">
        <v>70</v>
      </c>
      <c r="C16" s="6">
        <v>1</v>
      </c>
      <c r="D16" s="8">
        <v>20639.800000000003</v>
      </c>
      <c r="E16" s="8">
        <v>15.930073708177364</v>
      </c>
      <c r="F16" s="9">
        <v>23001.599999999999</v>
      </c>
      <c r="G16" s="10">
        <v>19.544226357379557</v>
      </c>
      <c r="H16" s="8">
        <v>19723.7</v>
      </c>
      <c r="I16" s="8">
        <v>15.316523521828941</v>
      </c>
      <c r="J16" s="8">
        <v>53879.853999999999</v>
      </c>
      <c r="K16" s="8">
        <f>J16/J43</f>
        <v>41.603173524619912</v>
      </c>
      <c r="L16" s="11">
        <v>43743.286999999997</v>
      </c>
      <c r="M16" s="11">
        <f>L16/L43</f>
        <v>38.884995644212133</v>
      </c>
    </row>
    <row r="17" spans="1:13" hidden="1">
      <c r="A17" s="5" t="s">
        <v>34</v>
      </c>
      <c r="B17" s="7" t="s">
        <v>9</v>
      </c>
      <c r="C17" s="6">
        <v>2</v>
      </c>
      <c r="D17" s="8">
        <v>7031.9000000000005</v>
      </c>
      <c r="E17" s="8">
        <v>5.427314475359859</v>
      </c>
      <c r="F17" s="9">
        <v>7306.7</v>
      </c>
      <c r="G17" s="10">
        <v>6.2084289234429439</v>
      </c>
      <c r="H17" s="8">
        <v>6704.1</v>
      </c>
      <c r="I17" s="8">
        <v>5.2060975041545658</v>
      </c>
      <c r="J17" s="8">
        <v>8272.4849999999988</v>
      </c>
      <c r="K17" s="8">
        <v>5.2179166141036948</v>
      </c>
      <c r="L17" s="9">
        <v>4338.4879999999994</v>
      </c>
      <c r="M17" s="11">
        <v>0.10971597657946236</v>
      </c>
    </row>
    <row r="18" spans="1:13" hidden="1">
      <c r="A18" s="5" t="s">
        <v>35</v>
      </c>
      <c r="B18" s="7" t="s">
        <v>10</v>
      </c>
      <c r="C18" s="6">
        <v>3</v>
      </c>
      <c r="D18" s="8">
        <v>0</v>
      </c>
      <c r="E18" s="8">
        <v>0</v>
      </c>
      <c r="F18" s="9">
        <v>0</v>
      </c>
      <c r="G18" s="10">
        <v>0</v>
      </c>
      <c r="H18" s="8">
        <v>0</v>
      </c>
      <c r="I18" s="8">
        <v>0</v>
      </c>
      <c r="J18" s="8">
        <v>0</v>
      </c>
      <c r="K18" s="8">
        <v>0</v>
      </c>
      <c r="L18" s="9">
        <v>0</v>
      </c>
      <c r="M18" s="11">
        <v>0</v>
      </c>
    </row>
    <row r="19" spans="1:13" hidden="1">
      <c r="A19" s="5" t="s">
        <v>36</v>
      </c>
      <c r="B19" s="7" t="s">
        <v>11</v>
      </c>
      <c r="C19" s="6">
        <v>4</v>
      </c>
      <c r="D19" s="8">
        <v>0</v>
      </c>
      <c r="E19" s="8">
        <v>0</v>
      </c>
      <c r="F19" s="9">
        <v>0</v>
      </c>
      <c r="G19" s="10">
        <v>0</v>
      </c>
      <c r="H19" s="8">
        <v>0</v>
      </c>
      <c r="I19" s="8">
        <v>0</v>
      </c>
      <c r="J19" s="8">
        <v>0</v>
      </c>
      <c r="K19" s="8">
        <v>0</v>
      </c>
      <c r="L19" s="9">
        <v>4107.45</v>
      </c>
      <c r="M19" s="11">
        <v>0.10387325907120469</v>
      </c>
    </row>
    <row r="20" spans="1:13" hidden="1">
      <c r="A20" s="5" t="s">
        <v>37</v>
      </c>
      <c r="B20" s="7" t="s">
        <v>12</v>
      </c>
      <c r="C20" s="6">
        <v>5</v>
      </c>
      <c r="D20" s="8">
        <v>6906.6</v>
      </c>
      <c r="E20" s="8">
        <v>5.3306062594064763</v>
      </c>
      <c r="F20" s="9">
        <v>7057.8</v>
      </c>
      <c r="G20" s="10">
        <v>5.9969411164924811</v>
      </c>
      <c r="H20" s="8">
        <v>6561.8</v>
      </c>
      <c r="I20" s="8">
        <v>5.0955938310528524</v>
      </c>
      <c r="J20" s="8">
        <v>7954.19</v>
      </c>
      <c r="K20" s="8">
        <v>5.0171502459947011</v>
      </c>
      <c r="L20" s="9">
        <v>231.03800000000001</v>
      </c>
      <c r="M20" s="11">
        <v>5.8427175082576763E-3</v>
      </c>
    </row>
    <row r="21" spans="1:13" hidden="1">
      <c r="A21" s="5" t="s">
        <v>38</v>
      </c>
      <c r="B21" s="7" t="s">
        <v>13</v>
      </c>
      <c r="C21" s="6">
        <v>6</v>
      </c>
      <c r="D21" s="8">
        <v>125.3</v>
      </c>
      <c r="E21" s="8">
        <v>9.6708215953382484E-2</v>
      </c>
      <c r="F21" s="9">
        <v>248.9</v>
      </c>
      <c r="G21" s="10">
        <v>0.2114878069504631</v>
      </c>
      <c r="H21" s="8">
        <v>142.30000000000001</v>
      </c>
      <c r="I21" s="8">
        <v>0.11050367310171309</v>
      </c>
      <c r="J21" s="8">
        <v>318.29500000000002</v>
      </c>
      <c r="K21" s="8">
        <v>0.20076636810899456</v>
      </c>
      <c r="L21" s="9">
        <v>11125.285</v>
      </c>
      <c r="M21" s="11">
        <v>0.28134721324568468</v>
      </c>
    </row>
    <row r="22" spans="1:13" hidden="1">
      <c r="A22" s="5" t="s">
        <v>39</v>
      </c>
      <c r="B22" s="7" t="s">
        <v>14</v>
      </c>
      <c r="C22" s="6">
        <v>7</v>
      </c>
      <c r="D22" s="8">
        <v>2823.9</v>
      </c>
      <c r="E22" s="8">
        <v>2.1795237911473011</v>
      </c>
      <c r="F22" s="9">
        <v>3294.4</v>
      </c>
      <c r="G22" s="10">
        <v>2.7992182853258565</v>
      </c>
      <c r="H22" s="8">
        <v>4127.8999999999996</v>
      </c>
      <c r="I22" s="8">
        <v>3.2055383850777326</v>
      </c>
      <c r="J22" s="8">
        <v>7844.5159999999996</v>
      </c>
      <c r="K22" s="8">
        <v>4.947972751356124</v>
      </c>
      <c r="L22" s="11">
        <v>4545.2669999999998</v>
      </c>
      <c r="M22" s="11">
        <v>0.1149452084964631</v>
      </c>
    </row>
    <row r="23" spans="1:13" hidden="1">
      <c r="A23" s="5" t="s">
        <v>40</v>
      </c>
      <c r="B23" s="12" t="s">
        <v>15</v>
      </c>
      <c r="C23" s="6">
        <v>8</v>
      </c>
      <c r="D23" s="8">
        <v>3314</v>
      </c>
      <c r="E23" s="8">
        <v>2.5577895264924946</v>
      </c>
      <c r="F23" s="9">
        <v>4129.8999999999996</v>
      </c>
      <c r="G23" s="10">
        <v>3.5091341660293995</v>
      </c>
      <c r="H23" s="8">
        <v>3184.4</v>
      </c>
      <c r="I23" s="8">
        <v>2.4728594281454335</v>
      </c>
      <c r="J23" s="8">
        <v>4713.7129999999997</v>
      </c>
      <c r="K23" s="8">
        <v>2.9732010848997095</v>
      </c>
      <c r="L23" s="9">
        <v>2307.94</v>
      </c>
      <c r="M23" s="11">
        <v>5.8365469948702037E-2</v>
      </c>
    </row>
    <row r="24" spans="1:13" ht="56.25" hidden="1">
      <c r="A24" s="13" t="s">
        <v>42</v>
      </c>
      <c r="B24" s="7" t="s">
        <v>62</v>
      </c>
      <c r="C24" s="14">
        <v>9</v>
      </c>
      <c r="D24" s="8">
        <v>608.4</v>
      </c>
      <c r="E24" s="8">
        <v>0.46957125766989544</v>
      </c>
      <c r="F24" s="9">
        <v>700.5</v>
      </c>
      <c r="G24" s="10">
        <v>0.5952077491715525</v>
      </c>
      <c r="H24" s="8">
        <v>908.1</v>
      </c>
      <c r="I24" s="8">
        <v>0.70518893565471297</v>
      </c>
      <c r="J24" s="8">
        <v>1651.58</v>
      </c>
      <c r="K24" s="8">
        <v>1.0417434086035069</v>
      </c>
      <c r="L24" s="9">
        <v>1315.152</v>
      </c>
      <c r="M24" s="11">
        <v>3.3258864846562465E-2</v>
      </c>
    </row>
    <row r="25" spans="1:13" ht="56.25" hidden="1">
      <c r="A25" s="5" t="s">
        <v>43</v>
      </c>
      <c r="B25" s="15" t="s">
        <v>16</v>
      </c>
      <c r="C25" s="6">
        <v>10</v>
      </c>
      <c r="D25" s="8">
        <v>983.9</v>
      </c>
      <c r="E25" s="8">
        <v>0.75938718017983253</v>
      </c>
      <c r="F25" s="9">
        <v>1125.5999999999999</v>
      </c>
      <c r="G25" s="10">
        <v>0.95641091001784351</v>
      </c>
      <c r="H25" s="8">
        <v>924.9</v>
      </c>
      <c r="I25" s="8">
        <v>0.71823504744746614</v>
      </c>
      <c r="J25" s="8">
        <v>1127.9179999999999</v>
      </c>
      <c r="K25" s="8">
        <v>0.71144064589378064</v>
      </c>
      <c r="L25" s="11">
        <v>922.17499999999995</v>
      </c>
      <c r="M25" s="11">
        <v>2.3320873701198602E-2</v>
      </c>
    </row>
    <row r="26" spans="1:13" hidden="1">
      <c r="A26" s="5" t="s">
        <v>44</v>
      </c>
      <c r="B26" s="7" t="s">
        <v>17</v>
      </c>
      <c r="C26" s="6">
        <v>11</v>
      </c>
      <c r="D26" s="8">
        <v>1721.7</v>
      </c>
      <c r="E26" s="8">
        <v>1.3288310886427663</v>
      </c>
      <c r="F26" s="9">
        <v>2303.8000000000002</v>
      </c>
      <c r="G26" s="10">
        <v>1.9575155068400039</v>
      </c>
      <c r="H26" s="8">
        <v>1351.4</v>
      </c>
      <c r="I26" s="8">
        <v>1.0494354450432541</v>
      </c>
      <c r="J26" s="8">
        <v>1934.2149999999999</v>
      </c>
      <c r="K26" s="8">
        <v>1.220017030402422</v>
      </c>
      <c r="L26" s="9">
        <v>12615.09</v>
      </c>
      <c r="M26" s="11">
        <v>0.31902287593922352</v>
      </c>
    </row>
    <row r="27" spans="1:13" ht="1.5" hidden="1" customHeight="1">
      <c r="A27" s="5" t="s">
        <v>41</v>
      </c>
      <c r="B27" s="7" t="s">
        <v>18</v>
      </c>
      <c r="C27" s="6">
        <v>12</v>
      </c>
      <c r="D27" s="8">
        <v>7470</v>
      </c>
      <c r="E27" s="8">
        <v>5.7654459151777102</v>
      </c>
      <c r="F27" s="9">
        <v>8270.6</v>
      </c>
      <c r="G27" s="10">
        <v>7.0274449825813585</v>
      </c>
      <c r="H27" s="8">
        <v>5707.3</v>
      </c>
      <c r="I27" s="8">
        <v>4.4320282044512096</v>
      </c>
      <c r="J27" s="8">
        <v>14553.27</v>
      </c>
      <c r="K27" s="8">
        <v>9.179557209537025</v>
      </c>
      <c r="L27" s="9">
        <v>3952.38</v>
      </c>
      <c r="M27" s="11">
        <v>9.9951695501551585E-2</v>
      </c>
    </row>
    <row r="28" spans="1:13">
      <c r="A28" s="5" t="s">
        <v>54</v>
      </c>
      <c r="B28" s="7" t="s">
        <v>19</v>
      </c>
      <c r="C28" s="6">
        <v>13</v>
      </c>
      <c r="D28" s="8">
        <v>2978.6</v>
      </c>
      <c r="E28" s="8">
        <v>2.2989233203411419</v>
      </c>
      <c r="F28" s="9">
        <v>3536.1</v>
      </c>
      <c r="G28" s="10">
        <v>3.0045883252612797</v>
      </c>
      <c r="H28" s="8">
        <v>1466.3</v>
      </c>
      <c r="I28" s="8">
        <v>1.1386615310544053</v>
      </c>
      <c r="J28" s="8">
        <v>5493.31</v>
      </c>
      <c r="K28" s="8">
        <f>J28/J43</f>
        <v>4.2416434379077907</v>
      </c>
      <c r="L28" s="11">
        <v>4459.8370000000004</v>
      </c>
      <c r="M28" s="11">
        <f>L28/L43</f>
        <v>3.9645109961420166</v>
      </c>
    </row>
    <row r="29" spans="1:13">
      <c r="A29" s="5" t="s">
        <v>55</v>
      </c>
      <c r="B29" s="7" t="s">
        <v>20</v>
      </c>
      <c r="C29" s="6">
        <v>15</v>
      </c>
      <c r="D29" s="8">
        <v>1497.7</v>
      </c>
      <c r="E29" s="8">
        <v>1.1559448925249876</v>
      </c>
      <c r="F29" s="9">
        <v>2993.7</v>
      </c>
      <c r="G29" s="10">
        <v>2.5437165434616364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11">
        <v>0</v>
      </c>
    </row>
    <row r="30" spans="1:13">
      <c r="A30" s="5" t="s">
        <v>56</v>
      </c>
      <c r="B30" s="7" t="s">
        <v>21</v>
      </c>
      <c r="C30" s="6">
        <v>16</v>
      </c>
      <c r="D30" s="8">
        <v>19.2</v>
      </c>
      <c r="E30" s="8">
        <v>1.4818816810095319E-2</v>
      </c>
      <c r="F30" s="9">
        <v>14.4</v>
      </c>
      <c r="G30" s="10">
        <v>1.2235534030079024E-2</v>
      </c>
      <c r="H30" s="8">
        <v>0</v>
      </c>
      <c r="I30" s="8">
        <v>0</v>
      </c>
      <c r="J30" s="8">
        <v>0</v>
      </c>
      <c r="K30" s="8">
        <v>0</v>
      </c>
      <c r="L30" s="11">
        <v>0</v>
      </c>
      <c r="M30" s="11">
        <v>0</v>
      </c>
    </row>
    <row r="31" spans="1:13">
      <c r="A31" s="5" t="s">
        <v>57</v>
      </c>
      <c r="B31" s="7" t="s">
        <v>67</v>
      </c>
      <c r="C31" s="6">
        <v>17</v>
      </c>
      <c r="D31" s="8">
        <v>26266.000000000004</v>
      </c>
      <c r="E31" s="8">
        <v>20.27245012156061</v>
      </c>
      <c r="F31" s="9">
        <v>30679.1</v>
      </c>
      <c r="G31" s="10">
        <v>26.067720282097035</v>
      </c>
      <c r="H31" s="8">
        <v>21903.5</v>
      </c>
      <c r="I31" s="8">
        <v>17.009256526938668</v>
      </c>
      <c r="J31" s="8">
        <f>J16+J28+J29</f>
        <v>59373.163999999997</v>
      </c>
      <c r="K31" s="8">
        <f>J31/J43</f>
        <v>45.844816962527702</v>
      </c>
      <c r="L31" s="8">
        <f>L16+L28+L29</f>
        <v>48203.123999999996</v>
      </c>
      <c r="M31" s="11">
        <f>L31/L43</f>
        <v>42.84950664035415</v>
      </c>
    </row>
    <row r="32" spans="1:13" hidden="1">
      <c r="A32" s="5" t="s">
        <v>58</v>
      </c>
      <c r="B32" s="7" t="s">
        <v>22</v>
      </c>
      <c r="C32" s="6">
        <v>18</v>
      </c>
      <c r="D32" s="8"/>
      <c r="E32" s="8"/>
      <c r="F32" s="9"/>
      <c r="G32" s="10"/>
      <c r="H32" s="8"/>
      <c r="I32" s="8">
        <f>H32/H43</f>
        <v>0</v>
      </c>
      <c r="J32" s="8"/>
      <c r="K32" s="8">
        <f t="shared" ref="K32:K38" si="0">J32/J44</f>
        <v>0</v>
      </c>
      <c r="L32" s="11">
        <f>L30*2%</f>
        <v>0</v>
      </c>
      <c r="M32" s="11">
        <f>L32/L40</f>
        <v>0</v>
      </c>
    </row>
    <row r="33" spans="1:13" hidden="1">
      <c r="A33" s="5" t="s">
        <v>45</v>
      </c>
      <c r="B33" s="7" t="s">
        <v>24</v>
      </c>
      <c r="C33" s="6">
        <v>20</v>
      </c>
      <c r="D33" s="16"/>
      <c r="E33" s="16"/>
      <c r="F33" s="17"/>
      <c r="G33" s="18"/>
      <c r="H33" s="8"/>
      <c r="I33" s="8"/>
      <c r="J33" s="8">
        <f>J39*18%</f>
        <v>65.165399999999991</v>
      </c>
      <c r="K33" s="8" t="e">
        <f t="shared" si="0"/>
        <v>#DIV/0!</v>
      </c>
      <c r="L33" s="11">
        <f>L32-L39</f>
        <v>-293.92399999999998</v>
      </c>
      <c r="M33" s="11">
        <f>L33/L40</f>
        <v>-6.0606575476511481E-3</v>
      </c>
    </row>
    <row r="34" spans="1:13" hidden="1">
      <c r="A34" s="5" t="s">
        <v>46</v>
      </c>
      <c r="B34" s="7" t="s">
        <v>25</v>
      </c>
      <c r="C34" s="6">
        <v>21</v>
      </c>
      <c r="D34" s="16"/>
      <c r="E34" s="16"/>
      <c r="F34" s="17"/>
      <c r="G34" s="18"/>
      <c r="H34" s="8"/>
      <c r="I34" s="8"/>
      <c r="J34" s="8">
        <f>J39-J33</f>
        <v>296.8646</v>
      </c>
      <c r="K34" s="8">
        <f t="shared" si="0"/>
        <v>1.2845720467330159</v>
      </c>
      <c r="L34" s="9">
        <v>0</v>
      </c>
      <c r="M34" s="11">
        <f>L34/L40</f>
        <v>0</v>
      </c>
    </row>
    <row r="35" spans="1:13" hidden="1">
      <c r="A35" s="5" t="s">
        <v>47</v>
      </c>
      <c r="B35" s="7" t="s">
        <v>26</v>
      </c>
      <c r="C35" s="6">
        <v>22</v>
      </c>
      <c r="D35" s="16"/>
      <c r="E35" s="16"/>
      <c r="F35" s="17"/>
      <c r="G35" s="18"/>
      <c r="H35" s="8"/>
      <c r="I35" s="8"/>
      <c r="J35" s="8">
        <v>0</v>
      </c>
      <c r="K35" s="8" t="e">
        <f t="shared" si="0"/>
        <v>#DIV/0!</v>
      </c>
      <c r="L35" s="9">
        <v>0</v>
      </c>
      <c r="M35" s="11">
        <f>L35/L40</f>
        <v>0</v>
      </c>
    </row>
    <row r="36" spans="1:13" hidden="1">
      <c r="A36" s="5" t="s">
        <v>48</v>
      </c>
      <c r="B36" s="7" t="s">
        <v>27</v>
      </c>
      <c r="C36" s="6">
        <v>23</v>
      </c>
      <c r="D36" s="16"/>
      <c r="E36" s="16"/>
      <c r="F36" s="17"/>
      <c r="G36" s="18"/>
      <c r="H36" s="8"/>
      <c r="I36" s="8"/>
      <c r="J36" s="8">
        <v>0</v>
      </c>
      <c r="K36" s="8" t="e">
        <f t="shared" si="0"/>
        <v>#DIV/0!</v>
      </c>
      <c r="L36" s="11">
        <f>L33*50%</f>
        <v>-146.96199999999999</v>
      </c>
      <c r="M36" s="11">
        <f>L36/L40</f>
        <v>-3.030328773825574E-3</v>
      </c>
    </row>
    <row r="37" spans="1:13" ht="37.5" hidden="1">
      <c r="A37" s="5" t="s">
        <v>49</v>
      </c>
      <c r="B37" s="7" t="s">
        <v>28</v>
      </c>
      <c r="C37" s="6">
        <v>24</v>
      </c>
      <c r="D37" s="16"/>
      <c r="E37" s="16"/>
      <c r="F37" s="17"/>
      <c r="G37" s="18"/>
      <c r="H37" s="8"/>
      <c r="I37" s="8"/>
      <c r="J37" s="8">
        <f>J34*50%</f>
        <v>148.4323</v>
      </c>
      <c r="K37" s="8" t="e">
        <f t="shared" si="0"/>
        <v>#DIV/0!</v>
      </c>
      <c r="L37" s="11">
        <f>L33*50%</f>
        <v>-146.96199999999999</v>
      </c>
      <c r="M37" s="11">
        <f>L37/L40</f>
        <v>-3.030328773825574E-3</v>
      </c>
    </row>
    <row r="38" spans="1:13" hidden="1">
      <c r="A38" s="5" t="s">
        <v>50</v>
      </c>
      <c r="B38" s="7" t="s">
        <v>29</v>
      </c>
      <c r="C38" s="6">
        <v>25</v>
      </c>
      <c r="D38" s="16"/>
      <c r="E38" s="16"/>
      <c r="F38" s="17"/>
      <c r="G38" s="18"/>
      <c r="H38" s="8"/>
      <c r="I38" s="8"/>
      <c r="J38" s="8">
        <f>J34*50%</f>
        <v>148.4323</v>
      </c>
      <c r="K38" s="8" t="e">
        <f t="shared" si="0"/>
        <v>#DIV/0!</v>
      </c>
      <c r="L38" s="11">
        <f>L30+L32</f>
        <v>0</v>
      </c>
      <c r="M38" s="11">
        <f>L38/L40</f>
        <v>0</v>
      </c>
    </row>
    <row r="39" spans="1:13">
      <c r="A39" s="5" t="s">
        <v>58</v>
      </c>
      <c r="B39" s="7" t="s">
        <v>23</v>
      </c>
      <c r="C39" s="6">
        <v>19</v>
      </c>
      <c r="D39" s="8">
        <v>0</v>
      </c>
      <c r="E39" s="8">
        <v>0</v>
      </c>
      <c r="F39" s="9">
        <v>0</v>
      </c>
      <c r="G39" s="10">
        <v>0</v>
      </c>
      <c r="H39" s="8">
        <v>0</v>
      </c>
      <c r="I39" s="8">
        <v>0</v>
      </c>
      <c r="J39" s="8">
        <v>362.03</v>
      </c>
      <c r="K39" s="8">
        <f>J39/J43</f>
        <v>0.27954041804044505</v>
      </c>
      <c r="L39" s="8">
        <v>293.92399999999998</v>
      </c>
      <c r="M39" s="11">
        <f>L39/L43</f>
        <v>0.2612797126957882</v>
      </c>
    </row>
    <row r="40" spans="1:13" ht="56.25">
      <c r="A40" s="5" t="s">
        <v>59</v>
      </c>
      <c r="B40" s="12" t="s">
        <v>77</v>
      </c>
      <c r="C40" s="6">
        <v>26</v>
      </c>
      <c r="D40" s="8">
        <v>26266</v>
      </c>
      <c r="E40" s="8">
        <v>20.27245012156061</v>
      </c>
      <c r="F40" s="9">
        <v>30679.1</v>
      </c>
      <c r="G40" s="10">
        <v>26.067720282097035</v>
      </c>
      <c r="H40" s="8">
        <v>21903.5</v>
      </c>
      <c r="I40" s="8">
        <v>17.009256526938668</v>
      </c>
      <c r="J40" s="40">
        <f>J31+J39</f>
        <v>59735.193999999996</v>
      </c>
      <c r="K40" s="41"/>
      <c r="L40" s="40">
        <f>L31+L39</f>
        <v>48497.047999999995</v>
      </c>
      <c r="M40" s="41"/>
    </row>
    <row r="41" spans="1:13" ht="56.25">
      <c r="A41" s="5" t="s">
        <v>60</v>
      </c>
      <c r="B41" s="12" t="s">
        <v>76</v>
      </c>
      <c r="C41" s="6">
        <v>32</v>
      </c>
      <c r="D41" s="16"/>
      <c r="E41" s="8" t="e">
        <v>#DIV/0!</v>
      </c>
      <c r="F41" s="17"/>
      <c r="G41" s="10" t="e">
        <v>#DIV/0!</v>
      </c>
      <c r="H41" s="16"/>
      <c r="I41" s="8" t="e">
        <v>#DIV/0!</v>
      </c>
      <c r="J41" s="40">
        <v>46.12</v>
      </c>
      <c r="K41" s="41"/>
      <c r="L41" s="45">
        <f>L40/L43</f>
        <v>43.110786353049932</v>
      </c>
      <c r="M41" s="42"/>
    </row>
    <row r="42" spans="1:13" ht="56.25">
      <c r="A42" s="13" t="s">
        <v>61</v>
      </c>
      <c r="B42" s="12" t="s">
        <v>68</v>
      </c>
      <c r="C42" s="14"/>
      <c r="D42" s="8"/>
      <c r="E42" s="8"/>
      <c r="F42" s="9"/>
      <c r="G42" s="10"/>
      <c r="H42" s="8"/>
      <c r="I42" s="8"/>
      <c r="J42" s="40">
        <f>J41*1.2</f>
        <v>55.343999999999994</v>
      </c>
      <c r="K42" s="41"/>
      <c r="L42" s="40">
        <f>L41*1.2</f>
        <v>51.732943623659914</v>
      </c>
      <c r="M42" s="42"/>
    </row>
    <row r="43" spans="1:13" ht="30" customHeight="1">
      <c r="A43" s="5" t="s">
        <v>71</v>
      </c>
      <c r="B43" s="7" t="s">
        <v>69</v>
      </c>
      <c r="C43" s="14">
        <v>27</v>
      </c>
      <c r="D43" s="8">
        <v>1295.6499999999999</v>
      </c>
      <c r="E43" s="16"/>
      <c r="F43" s="9">
        <v>1176.8999999999999</v>
      </c>
      <c r="G43" s="18"/>
      <c r="H43" s="8">
        <v>1287.74</v>
      </c>
      <c r="I43" s="16"/>
      <c r="J43" s="40">
        <v>1295.0899999999999</v>
      </c>
      <c r="K43" s="41"/>
      <c r="L43" s="46">
        <v>1124.94</v>
      </c>
      <c r="M43" s="47"/>
    </row>
    <row r="44" spans="1:13" ht="1.5" hidden="1" customHeight="1">
      <c r="A44" s="5" t="s">
        <v>51</v>
      </c>
      <c r="B44" s="15" t="s">
        <v>30</v>
      </c>
      <c r="C44" s="6">
        <v>28</v>
      </c>
      <c r="D44" s="8">
        <v>1042.6199999999999</v>
      </c>
      <c r="E44" s="16"/>
      <c r="F44" s="9">
        <v>1072.5999999999999</v>
      </c>
      <c r="G44" s="18"/>
      <c r="H44" s="8">
        <v>1034.1400000000001</v>
      </c>
      <c r="I44" s="16"/>
      <c r="J44" s="9">
        <v>1354.3</v>
      </c>
      <c r="K44" s="17"/>
      <c r="L44" s="9"/>
      <c r="M44" s="17"/>
    </row>
    <row r="45" spans="1:13" hidden="1">
      <c r="A45" s="5" t="s">
        <v>52</v>
      </c>
      <c r="B45" s="7" t="s">
        <v>31</v>
      </c>
      <c r="C45" s="6">
        <v>29</v>
      </c>
      <c r="D45" s="8">
        <v>120.68</v>
      </c>
      <c r="E45" s="16"/>
      <c r="F45" s="9">
        <v>91.2</v>
      </c>
      <c r="G45" s="18"/>
      <c r="H45" s="8">
        <v>134</v>
      </c>
      <c r="I45" s="16"/>
      <c r="J45" s="9">
        <v>0</v>
      </c>
      <c r="K45" s="17"/>
      <c r="L45" s="9"/>
      <c r="M45" s="17"/>
    </row>
    <row r="46" spans="1:13" hidden="1">
      <c r="A46" s="5" t="s">
        <v>53</v>
      </c>
      <c r="B46" s="7" t="s">
        <v>32</v>
      </c>
      <c r="C46" s="6">
        <v>30</v>
      </c>
      <c r="D46" s="8">
        <v>132.35</v>
      </c>
      <c r="E46" s="16"/>
      <c r="F46" s="9">
        <v>13.1</v>
      </c>
      <c r="G46" s="18"/>
      <c r="H46" s="8">
        <v>119.6</v>
      </c>
      <c r="I46" s="16"/>
      <c r="J46" s="9">
        <v>231.1</v>
      </c>
      <c r="K46" s="17"/>
      <c r="L46" s="9"/>
      <c r="M46" s="17"/>
    </row>
    <row r="47" spans="1:13">
      <c r="A47" s="19"/>
      <c r="B47" s="20"/>
      <c r="C47" s="21"/>
      <c r="D47" s="22"/>
      <c r="E47" s="22"/>
      <c r="F47" s="23"/>
      <c r="G47" s="24"/>
      <c r="H47" s="22"/>
      <c r="I47" s="22"/>
      <c r="J47" s="23"/>
      <c r="K47" s="23"/>
      <c r="L47" s="23"/>
      <c r="M47" s="25"/>
    </row>
    <row r="48" spans="1:13">
      <c r="B48" s="21"/>
      <c r="C48" s="48" t="s">
        <v>33</v>
      </c>
      <c r="D48" s="48"/>
      <c r="E48" s="48"/>
      <c r="F48" s="48"/>
      <c r="G48" s="26"/>
      <c r="H48" s="48"/>
      <c r="I48" s="48"/>
      <c r="J48" s="48"/>
      <c r="K48" s="48"/>
    </row>
    <row r="49" spans="1:13" ht="18.75" customHeight="1">
      <c r="B49" s="28" t="s">
        <v>82</v>
      </c>
      <c r="C49" s="49"/>
      <c r="D49" s="49"/>
      <c r="E49" s="49"/>
      <c r="F49" s="49"/>
      <c r="G49" s="29"/>
      <c r="H49" s="49" t="s">
        <v>83</v>
      </c>
      <c r="I49" s="49"/>
      <c r="J49" s="49"/>
      <c r="K49" s="49"/>
      <c r="L49" s="49"/>
      <c r="M49" s="49"/>
    </row>
    <row r="50" spans="1:13">
      <c r="A50" s="27"/>
      <c r="B50" s="26"/>
      <c r="C50" s="26"/>
      <c r="D50" s="26"/>
      <c r="E50" s="26"/>
      <c r="F50" s="26"/>
      <c r="G50" s="26"/>
      <c r="H50" s="26"/>
      <c r="I50" s="26"/>
      <c r="J50" s="26"/>
      <c r="K50" s="26"/>
    </row>
    <row r="51" spans="1:13">
      <c r="B51" s="26"/>
      <c r="C51" s="26"/>
      <c r="D51" s="26"/>
      <c r="E51" s="26"/>
      <c r="F51" s="26"/>
      <c r="G51" s="26"/>
      <c r="H51" s="26"/>
      <c r="I51" s="26"/>
      <c r="J51" s="26"/>
      <c r="K51" s="26"/>
    </row>
  </sheetData>
  <mergeCells count="36">
    <mergeCell ref="J43:K43"/>
    <mergeCell ref="L43:M43"/>
    <mergeCell ref="C48:F48"/>
    <mergeCell ref="H48:K48"/>
    <mergeCell ref="C49:F49"/>
    <mergeCell ref="H49:M49"/>
    <mergeCell ref="J42:K42"/>
    <mergeCell ref="L42:M42"/>
    <mergeCell ref="D12:E12"/>
    <mergeCell ref="F12:G12"/>
    <mergeCell ref="E13:E14"/>
    <mergeCell ref="G13:G14"/>
    <mergeCell ref="I13:I14"/>
    <mergeCell ref="K13:K14"/>
    <mergeCell ref="M13:M14"/>
    <mergeCell ref="J40:K40"/>
    <mergeCell ref="L40:M40"/>
    <mergeCell ref="J41:K41"/>
    <mergeCell ref="L41:M41"/>
    <mergeCell ref="A7:M7"/>
    <mergeCell ref="A8:M8"/>
    <mergeCell ref="A10:K10"/>
    <mergeCell ref="A11:A14"/>
    <mergeCell ref="B11:B14"/>
    <mergeCell ref="C11:C14"/>
    <mergeCell ref="D11:G11"/>
    <mergeCell ref="H11:I12"/>
    <mergeCell ref="J11:K12"/>
    <mergeCell ref="L11:M12"/>
    <mergeCell ref="A9:M9"/>
    <mergeCell ref="A6:K6"/>
    <mergeCell ref="A1:K1"/>
    <mergeCell ref="A2:K2"/>
    <mergeCell ref="A3:K3"/>
    <mergeCell ref="A4:K4"/>
    <mergeCell ref="A5:K5"/>
  </mergeCells>
  <pageMargins left="0.39370078740157483" right="0.39370078740157483" top="0.78740157480314965" bottom="0.39370078740157483" header="0.78740157480314965" footer="0.3937007874015748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Скорочена (2024)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2024-05-13T08:29:13Z</dcterms:modified>
</cp:coreProperties>
</file>