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ІІІ - 2020 РІК\СЕСІЇ\Чергова 6 сесія від 25.02.2021 р\ПРОЕКТИ 2\Звіт про виконання бюджету Боярка\"/>
    </mc:Choice>
  </mc:AlternateContent>
  <bookViews>
    <workbookView xWindow="0" yWindow="0" windowWidth="28800" windowHeight="12330" activeTab="1"/>
  </bookViews>
  <sheets>
    <sheet name="ЗВІТ" sheetId="2" r:id="rId1"/>
    <sheet name="порівняльна ЗФ" sheetId="4" r:id="rId2"/>
    <sheet name="Порівняльна СФ" sheetId="5" r:id="rId3"/>
  </sheets>
  <calcPr calcId="162913"/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2" i="5"/>
  <c r="E5" i="5"/>
  <c r="D51" i="5"/>
  <c r="D53" i="5" s="1"/>
  <c r="C50" i="5"/>
  <c r="E50" i="5" s="1"/>
  <c r="C33" i="5"/>
  <c r="E33" i="5" s="1"/>
  <c r="C51" i="5" l="1"/>
  <c r="C53" i="5" s="1"/>
  <c r="E53" i="5" s="1"/>
  <c r="D21" i="4"/>
  <c r="D37" i="4" s="1"/>
  <c r="D24" i="4"/>
  <c r="F35" i="4"/>
  <c r="E51" i="5" l="1"/>
  <c r="E24" i="4"/>
  <c r="E37" i="4" s="1"/>
  <c r="F17" i="4"/>
  <c r="F25" i="4"/>
  <c r="F37" i="4" l="1"/>
  <c r="E18" i="2" l="1"/>
  <c r="D18" i="2"/>
  <c r="F18" i="2" s="1"/>
  <c r="F7" i="2"/>
  <c r="F8" i="2"/>
  <c r="F9" i="2"/>
  <c r="F10" i="2"/>
  <c r="F11" i="2"/>
  <c r="F12" i="2"/>
  <c r="F13" i="2"/>
  <c r="F14" i="2"/>
  <c r="F15" i="2"/>
  <c r="F16" i="2"/>
  <c r="F17" i="2"/>
  <c r="F19" i="2"/>
  <c r="F20" i="2"/>
  <c r="F22" i="2"/>
  <c r="F24" i="2"/>
  <c r="F26" i="2"/>
  <c r="F28" i="2"/>
  <c r="F29" i="2"/>
  <c r="F30" i="2"/>
  <c r="F32" i="2"/>
  <c r="F34" i="2"/>
  <c r="F36" i="2"/>
  <c r="F37" i="2"/>
  <c r="F38" i="2"/>
  <c r="F40" i="2"/>
  <c r="F42" i="2"/>
  <c r="F44" i="2"/>
  <c r="F46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4" i="2"/>
  <c r="F65" i="2"/>
  <c r="F66" i="2"/>
  <c r="F67" i="2"/>
  <c r="F68" i="2"/>
  <c r="F69" i="2"/>
  <c r="F70" i="2"/>
  <c r="F71" i="2"/>
  <c r="F74" i="2"/>
  <c r="F77" i="2"/>
  <c r="F80" i="2"/>
  <c r="F83" i="2"/>
  <c r="F85" i="2"/>
  <c r="F87" i="2"/>
  <c r="F89" i="2"/>
  <c r="F91" i="2"/>
  <c r="F94" i="2"/>
  <c r="F96" i="2"/>
  <c r="F99" i="2"/>
  <c r="F101" i="2"/>
  <c r="F104" i="2"/>
  <c r="E43" i="2"/>
  <c r="D43" i="2"/>
  <c r="F43" i="2" s="1"/>
  <c r="D84" i="2"/>
  <c r="F84" i="2" s="1"/>
  <c r="E100" i="2"/>
  <c r="D100" i="2"/>
  <c r="E63" i="2"/>
  <c r="D63" i="2"/>
  <c r="D62" i="2" s="1"/>
  <c r="E48" i="2"/>
  <c r="E47" i="2" s="1"/>
  <c r="D48" i="2"/>
  <c r="D47" i="2" s="1"/>
  <c r="E45" i="2"/>
  <c r="D45" i="2"/>
  <c r="E41" i="2"/>
  <c r="D41" i="2"/>
  <c r="E39" i="2"/>
  <c r="D39" i="2"/>
  <c r="E35" i="2"/>
  <c r="D35" i="2"/>
  <c r="E33" i="2"/>
  <c r="D33" i="2"/>
  <c r="E31" i="2"/>
  <c r="D31" i="2"/>
  <c r="E27" i="2"/>
  <c r="D27" i="2"/>
  <c r="E25" i="2"/>
  <c r="D25" i="2"/>
  <c r="E23" i="2"/>
  <c r="D23" i="2"/>
  <c r="E21" i="2"/>
  <c r="D21" i="2"/>
  <c r="E6" i="2"/>
  <c r="D6" i="2"/>
  <c r="E103" i="2"/>
  <c r="D103" i="2"/>
  <c r="D102" i="2" s="1"/>
  <c r="E98" i="2"/>
  <c r="D98" i="2"/>
  <c r="E95" i="2"/>
  <c r="D95" i="2"/>
  <c r="E93" i="2"/>
  <c r="D93" i="2"/>
  <c r="E90" i="2"/>
  <c r="D90" i="2"/>
  <c r="E88" i="2"/>
  <c r="D88" i="2"/>
  <c r="E86" i="2"/>
  <c r="D86" i="2"/>
  <c r="E82" i="2"/>
  <c r="D82" i="2"/>
  <c r="E79" i="2"/>
  <c r="D79" i="2"/>
  <c r="E76" i="2"/>
  <c r="D76" i="2"/>
  <c r="D75" i="2" s="1"/>
  <c r="E73" i="2"/>
  <c r="D73" i="2"/>
  <c r="D72" i="2" s="1"/>
  <c r="F82" i="2" l="1"/>
  <c r="F88" i="2"/>
  <c r="F98" i="2"/>
  <c r="F6" i="2"/>
  <c r="F23" i="2"/>
  <c r="F27" i="2"/>
  <c r="F33" i="2"/>
  <c r="F39" i="2"/>
  <c r="F45" i="2"/>
  <c r="F63" i="2"/>
  <c r="F76" i="2"/>
  <c r="F93" i="2"/>
  <c r="F79" i="2"/>
  <c r="F86" i="2"/>
  <c r="F90" i="2"/>
  <c r="F95" i="2"/>
  <c r="F31" i="2"/>
  <c r="F35" i="2"/>
  <c r="F47" i="2"/>
  <c r="F100" i="2"/>
  <c r="E81" i="2"/>
  <c r="D81" i="2"/>
  <c r="F81" i="2" s="1"/>
  <c r="D92" i="2"/>
  <c r="D5" i="2"/>
  <c r="D105" i="2" s="1"/>
  <c r="F73" i="2"/>
  <c r="F21" i="2"/>
  <c r="F25" i="2"/>
  <c r="F41" i="2"/>
  <c r="D78" i="2"/>
  <c r="D97" i="2"/>
  <c r="F103" i="2"/>
  <c r="E5" i="2"/>
  <c r="F48" i="2"/>
  <c r="E97" i="2"/>
  <c r="E78" i="2"/>
  <c r="F78" i="2" s="1"/>
  <c r="E75" i="2"/>
  <c r="F75" i="2" s="1"/>
  <c r="E92" i="2"/>
  <c r="E72" i="2"/>
  <c r="F72" i="2" s="1"/>
  <c r="E102" i="2"/>
  <c r="F102" i="2" s="1"/>
  <c r="E62" i="2"/>
  <c r="F62" i="2" s="1"/>
  <c r="F92" i="2" l="1"/>
  <c r="F5" i="2"/>
  <c r="E105" i="2"/>
  <c r="F105" i="2" s="1"/>
  <c r="F97" i="2"/>
</calcChain>
</file>

<file path=xl/sharedStrings.xml><?xml version="1.0" encoding="utf-8"?>
<sst xmlns="http://schemas.openxmlformats.org/spreadsheetml/2006/main" count="340" uniqueCount="201">
  <si>
    <t>м. Боярка</t>
  </si>
  <si>
    <t>Загальний фонд</t>
  </si>
  <si>
    <t>Код</t>
  </si>
  <si>
    <t>Показник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</si>
  <si>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</si>
  <si>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</si>
  <si>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 Боярської міської ради</t>
  </si>
  <si>
    <t>0150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</si>
  <si>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</si>
  <si>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</si>
  <si>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</si>
  <si>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</si>
  <si>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</si>
  <si>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</si>
  <si>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</si>
  <si>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</si>
  <si>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</si>
  <si>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</si>
  <si>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</si>
  <si>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</si>
  <si>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</si>
  <si>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</si>
  <si>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</si>
  <si>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</si>
  <si>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</si>
  <si>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</si>
  <si>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2730</t>
  </si>
  <si>
    <t>Інші виплати населенню</t>
  </si>
  <si>
    <t>2800</t>
  </si>
  <si>
    <t>Інші поточні видатки</t>
  </si>
  <si>
    <t>0210180</t>
  </si>
  <si>
    <t>Інша діяльність у сфері державного управління</t>
  </si>
  <si>
    <t>0180</t>
  </si>
  <si>
    <t>2610</t>
  </si>
  <si>
    <t>Субсидії та поточні трансферти підприємствам (установам, організаціям)</t>
  </si>
  <si>
    <t>0210191</t>
  </si>
  <si>
    <t>Проведення місцевих виборів</t>
  </si>
  <si>
    <t>0211010</t>
  </si>
  <si>
    <t>Надання дошкільної освіти</t>
  </si>
  <si>
    <t>1010</t>
  </si>
  <si>
    <t>2220</t>
  </si>
  <si>
    <t>Медикаменти та перев`язувальні матеріали</t>
  </si>
  <si>
    <t>2230</t>
  </si>
  <si>
    <t>Продукти харчування</t>
  </si>
  <si>
    <t>2274</t>
  </si>
  <si>
    <t>Оплата природного газу</t>
  </si>
  <si>
    <t>Компенсаційні виплати за пільговий проїзд окремих категорій громадян на залізничному транспорті</t>
  </si>
  <si>
    <t>3035</t>
  </si>
  <si>
    <t>0213133</t>
  </si>
  <si>
    <t>Інші заходи та заклади молодіжної політики</t>
  </si>
  <si>
    <t>3133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</si>
  <si>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</si>
  <si>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</si>
  <si>
    <t>0213242</t>
  </si>
  <si>
    <t>Інші заходи у сфері соціального захисту і соціального забезпечення</t>
  </si>
  <si>
    <t>3242</t>
  </si>
  <si>
    <t>0214060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</si>
  <si>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</si>
  <si>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</si>
  <si>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0214081</t>
  </si>
  <si>
    <t>Забезпечення діяльності інших закладів в галузі культури і мистецтва</t>
  </si>
  <si>
    <t>4081</t>
  </si>
  <si>
    <t>0214082</t>
  </si>
  <si>
    <t>Інші заходи в галузі культури і мистецтва</t>
  </si>
  <si>
    <t>4082</t>
  </si>
  <si>
    <t>0215062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</si>
  <si>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</si>
  <si>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</si>
  <si>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0216011</t>
  </si>
  <si>
    <t>Експлуатація та технічне обслуговування житлового фонду</t>
  </si>
  <si>
    <t>0216012</t>
  </si>
  <si>
    <t>Забезпечення діяльності з виробництва, транспортування, постачання теплової енергії</t>
  </si>
  <si>
    <t>0216013</t>
  </si>
  <si>
    <t>Забезпечення діяльності водопровідно-каналізаційного господарства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</si>
  <si>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</si>
  <si>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</si>
  <si>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</si>
  <si>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0216030</t>
  </si>
  <si>
    <t>Організація благоустрою населених пунктів</t>
  </si>
  <si>
    <t>6030</t>
  </si>
  <si>
    <t>0216060</t>
  </si>
  <si>
    <t>Утримання об`єктів соціальної сфери підприємств, що передаються до комунальної власності</t>
  </si>
  <si>
    <t>0216071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</si>
  <si>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</si>
  <si>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6071</t>
  </si>
  <si>
    <t>0217130</t>
  </si>
  <si>
    <t>Здійснення заходів із землеустрою</t>
  </si>
  <si>
    <t>7130</t>
  </si>
  <si>
    <t>0217413</t>
  </si>
  <si>
    <t>Інші заходи у сфері автотранспорту</t>
  </si>
  <si>
    <t>0218110</t>
  </si>
  <si>
    <t>Заходи із запобігання та ліквідації надзвичайних ситуацій та наслідків стихійного лиха</t>
  </si>
  <si>
    <t>0218220</t>
  </si>
  <si>
    <t>Заходи та роботи з мобілізаційної підготовки місцевого значення</t>
  </si>
  <si>
    <t>8220</t>
  </si>
  <si>
    <t>0218230</t>
  </si>
  <si>
    <t>Інші заходи громадського порядку та безпеки</t>
  </si>
  <si>
    <t>8230</t>
  </si>
  <si>
    <t>0218330</t>
  </si>
  <si>
    <t>Інша діяльність у сфері екології та охорони природних ресурсів</t>
  </si>
  <si>
    <t>8330</t>
  </si>
  <si>
    <t>8700</t>
  </si>
  <si>
    <t>Резервний фонд</t>
  </si>
  <si>
    <t>9000</t>
  </si>
  <si>
    <t>Нерозподілені видатки</t>
  </si>
  <si>
    <t>0219770</t>
  </si>
  <si>
    <t>Інші субвенції з місцевого бюджету</t>
  </si>
  <si>
    <t>9770</t>
  </si>
  <si>
    <t>2620</t>
  </si>
  <si>
    <t>Поточні трансферти органам державного управління інших рівнів</t>
  </si>
  <si>
    <t xml:space="preserve"> </t>
  </si>
  <si>
    <t xml:space="preserve">Усього </t>
  </si>
  <si>
    <t>Скоригований план на 2020 рік</t>
  </si>
  <si>
    <t>Касові видатки за 2020 рік</t>
  </si>
  <si>
    <t>Виконання %</t>
  </si>
  <si>
    <t>54936</t>
  </si>
  <si>
    <t>ДНЗ</t>
  </si>
  <si>
    <t>84572</t>
  </si>
  <si>
    <t>КЗ  Будинок культури</t>
  </si>
  <si>
    <t>21465</t>
  </si>
  <si>
    <t>КП "Боярський інформаційний центр"</t>
  </si>
  <si>
    <t>12991</t>
  </si>
  <si>
    <t>Боярська міська дитяча школа мистецтв</t>
  </si>
  <si>
    <t>89710</t>
  </si>
  <si>
    <t>КЗ "Боярська міська дитячо-юнацька школа"</t>
  </si>
  <si>
    <t>21296</t>
  </si>
  <si>
    <t>КП "БГВУЖКГ"</t>
  </si>
  <si>
    <t>21090</t>
  </si>
  <si>
    <t>КП "Боярка-водоканал"</t>
  </si>
  <si>
    <t>21345</t>
  </si>
  <si>
    <t>КП "БОК"</t>
  </si>
  <si>
    <t>95815</t>
  </si>
  <si>
    <t>ГФ "Боярський міський патруль"</t>
  </si>
  <si>
    <t>Аналіз фінансування установ за  2020 рік</t>
  </si>
  <si>
    <t>Дошкільні навчальні заклади</t>
  </si>
  <si>
    <t>КП "БОК"Боярської МР Києво-Святошинського району Київської обл.</t>
  </si>
  <si>
    <t>6090</t>
  </si>
  <si>
    <t>КП "Міська ритуальна служба"</t>
  </si>
  <si>
    <t>Порівняльна (2019,2020 роки)</t>
  </si>
  <si>
    <t>Експлуатація та технічне обслуговування житлового фонду КП "БГВУЖКГ"</t>
  </si>
  <si>
    <r>
      <t xml:space="preserve">Забезпечення діяльності водопровідно-каналізаційного господарства </t>
    </r>
    <r>
      <rPr>
        <b/>
        <i/>
        <sz val="10"/>
        <color theme="1"/>
        <rFont val="Times New Roman"/>
        <family val="1"/>
        <charset val="204"/>
      </rPr>
      <t>'КП "Боярка-водоканал"</t>
    </r>
  </si>
  <si>
    <r>
      <t xml:space="preserve">Забезпечення діяльності з виробництва, транспортування, постачання теплової енергії </t>
    </r>
    <r>
      <rPr>
        <b/>
        <i/>
        <sz val="10"/>
        <color theme="1"/>
        <rFont val="Times New Roman"/>
        <family val="1"/>
        <charset val="204"/>
      </rPr>
      <t>КП "БГВУЖКГ"</t>
    </r>
  </si>
  <si>
    <r>
      <t xml:space="preserve">Інші заходи у сфері автотранспорту </t>
    </r>
    <r>
      <rPr>
        <b/>
        <i/>
        <sz val="10"/>
        <color theme="1"/>
        <rFont val="Times New Roman"/>
        <family val="1"/>
        <charset val="204"/>
      </rPr>
      <t>КП "БГВУЖКГ"</t>
    </r>
  </si>
  <si>
    <t>Касові видатки за 2019 рік</t>
  </si>
  <si>
    <t>Оплата електроенергії (БМР)</t>
  </si>
  <si>
    <t>Різниця</t>
  </si>
  <si>
    <t>Стаття  видатків</t>
  </si>
  <si>
    <t>Кошти на ремонт доріг 0217461</t>
  </si>
  <si>
    <t>Кошти на природоохоронні заходи  0218340</t>
  </si>
  <si>
    <t>Кошти на рекультивацію, міліорацію земель 0217130</t>
  </si>
  <si>
    <t xml:space="preserve">Органи місцевого самоврядування (надходження від орендної плати)      0210150 </t>
  </si>
  <si>
    <t>Інші джерела надходжень благодійні внески, кошти за призначенням</t>
  </si>
  <si>
    <t xml:space="preserve">Будинок культури (платні послуги)             0214060 </t>
  </si>
  <si>
    <t xml:space="preserve">Будинок культури (оренда)             0214060 </t>
  </si>
  <si>
    <t xml:space="preserve">Дошкільні заклади освіти (платні послуги) 0211010 </t>
  </si>
  <si>
    <t xml:space="preserve">Дошкільні заклади освіти (інші надходження) 0211010 </t>
  </si>
  <si>
    <t>Органи місцевого самоврядування  (добровільні внески, кошти за призначенням)      КФК   010116</t>
  </si>
  <si>
    <t>Видатки на соціальний захист населення   КФК 09412</t>
  </si>
  <si>
    <t>Видатки на комунальне господарство та благоустрій міста    КФК 100203</t>
  </si>
  <si>
    <t>Інші видатки  КФК 250404</t>
  </si>
  <si>
    <t>Культура 110502</t>
  </si>
  <si>
    <t>ДНЗ (благодійні внески)  КФК  070101</t>
  </si>
  <si>
    <t>кап. Ремонт житлового фонду 100102</t>
  </si>
  <si>
    <t>теплові мережі 100201</t>
  </si>
  <si>
    <t>Видатки на впроваждення засобів обліку втрат та регулювання споживання води та теплової енергії (державна субвенція)   100208</t>
  </si>
  <si>
    <t xml:space="preserve">Б.Р. виконком 0210150 </t>
  </si>
  <si>
    <t xml:space="preserve">Б.Р. виконком 0210180 </t>
  </si>
  <si>
    <t xml:space="preserve">Б.Р.  ДНЗ 0211010 </t>
  </si>
  <si>
    <t>Б.Р.БІЦ 0210180</t>
  </si>
  <si>
    <t>Б.Р. БГВУЖКГ 0216015</t>
  </si>
  <si>
    <r>
      <t xml:space="preserve">Б.Р. культура  </t>
    </r>
    <r>
      <rPr>
        <i/>
        <sz val="10"/>
        <rFont val="Times New Roman"/>
        <family val="1"/>
        <charset val="204"/>
      </rPr>
      <t>0214081</t>
    </r>
  </si>
  <si>
    <t xml:space="preserve">Б.Р.Капітальні вкладення  0217330 </t>
  </si>
  <si>
    <r>
      <t xml:space="preserve">Б.Р. розробка схем  </t>
    </r>
    <r>
      <rPr>
        <i/>
        <sz val="10"/>
        <rFont val="Times New Roman"/>
        <family val="1"/>
        <charset val="204"/>
      </rPr>
      <t xml:space="preserve">0217350 </t>
    </r>
  </si>
  <si>
    <r>
      <t xml:space="preserve">Б.Р. кап. ремонт житлового фонду  </t>
    </r>
    <r>
      <rPr>
        <i/>
        <sz val="10"/>
        <rFont val="Times New Roman"/>
        <family val="1"/>
        <charset val="204"/>
      </rPr>
      <t xml:space="preserve"> 0216011 </t>
    </r>
  </si>
  <si>
    <r>
      <t xml:space="preserve">Б.Р. Будівництво  обєктів житлово-комунального господарства   </t>
    </r>
    <r>
      <rPr>
        <i/>
        <sz val="10"/>
        <rFont val="Times New Roman"/>
        <family val="1"/>
        <charset val="204"/>
      </rPr>
      <t xml:space="preserve">0217310 </t>
    </r>
  </si>
  <si>
    <r>
      <t xml:space="preserve">Б.Р. будинок культури </t>
    </r>
    <r>
      <rPr>
        <i/>
        <sz val="10"/>
        <rFont val="Times New Roman"/>
        <family val="1"/>
        <charset val="204"/>
      </rPr>
      <t>0214060</t>
    </r>
  </si>
  <si>
    <t>Б.Р. внески органів влади в статутні фонди субєктів підприємницької діяльності  0217670</t>
  </si>
  <si>
    <t>Б.Р. виконання інвестиційних проектів в рамках здійснення заходів щодо соц-економ розвитку 0217363</t>
  </si>
  <si>
    <r>
      <t xml:space="preserve">Б.Р.благоустрій </t>
    </r>
    <r>
      <rPr>
        <i/>
        <sz val="10"/>
        <rFont val="Times New Roman"/>
        <family val="1"/>
        <charset val="204"/>
      </rPr>
      <t xml:space="preserve"> 0216030 </t>
    </r>
  </si>
  <si>
    <r>
      <t xml:space="preserve">Капітальний ремонт доріг </t>
    </r>
    <r>
      <rPr>
        <i/>
        <sz val="10"/>
        <rFont val="Times New Roman"/>
        <family val="1"/>
        <charset val="204"/>
      </rPr>
      <t xml:space="preserve"> 0217461</t>
    </r>
  </si>
  <si>
    <t>Б.Р.  БК  бібліотеки 110201</t>
  </si>
  <si>
    <r>
      <t xml:space="preserve">Капітальні трансферти ОСББ </t>
    </r>
    <r>
      <rPr>
        <i/>
        <sz val="10"/>
        <rFont val="Times New Roman"/>
        <family val="1"/>
        <charset val="204"/>
      </rPr>
      <t xml:space="preserve"> 0216090</t>
    </r>
  </si>
  <si>
    <r>
      <t xml:space="preserve">Природоохоронні заходи  </t>
    </r>
    <r>
      <rPr>
        <i/>
        <sz val="10"/>
        <rFont val="Times New Roman"/>
        <family val="1"/>
        <charset val="204"/>
      </rPr>
      <t>0218340</t>
    </r>
  </si>
  <si>
    <r>
      <t xml:space="preserve">Б.Р. землеустрій </t>
    </r>
    <r>
      <rPr>
        <i/>
        <sz val="10"/>
        <rFont val="Times New Roman"/>
        <family val="1"/>
        <charset val="204"/>
      </rPr>
      <t xml:space="preserve">0217130 </t>
    </r>
  </si>
  <si>
    <t>в т.ч. видатки за рахунок субвенції з держ. бюджету на соц-екон.розвиток</t>
  </si>
  <si>
    <r>
      <t>бюджет розвитку (</t>
    </r>
    <r>
      <rPr>
        <b/>
        <i/>
        <sz val="11"/>
        <rFont val="Times New Roman"/>
        <family val="1"/>
        <charset val="204"/>
      </rPr>
      <t>передача із ЗФ до СФ</t>
    </r>
    <r>
      <rPr>
        <i/>
        <sz val="11"/>
        <rFont val="Times New Roman"/>
        <family val="1"/>
        <charset val="204"/>
      </rPr>
      <t>)</t>
    </r>
  </si>
  <si>
    <t>Повернення невикористаної субвенції за 2019 рік (частково)</t>
  </si>
  <si>
    <t>Субвіенції 9750,9770</t>
  </si>
  <si>
    <t>Бюджет розвитку всього</t>
  </si>
  <si>
    <r>
      <t xml:space="preserve">Цільовий фонд  </t>
    </r>
    <r>
      <rPr>
        <b/>
        <i/>
        <sz val="10"/>
        <rFont val="Times New Roman"/>
        <family val="1"/>
        <charset val="204"/>
      </rPr>
      <t xml:space="preserve">  0217692 </t>
    </r>
  </si>
  <si>
    <t>Видатки всього</t>
  </si>
  <si>
    <r>
      <t xml:space="preserve">Б.Р. культура  </t>
    </r>
    <r>
      <rPr>
        <i/>
        <sz val="10"/>
        <rFont val="Times New Roman"/>
        <family val="1"/>
        <charset val="204"/>
      </rPr>
      <t>0214082</t>
    </r>
  </si>
  <si>
    <t>Б.Р.Дослідження і розробки, окремі заходи розвитку по реалізації державних (регіональних) програм 7310</t>
  </si>
  <si>
    <t>Б.Р. Будівництво освітніх установ та закладів 0217321</t>
  </si>
  <si>
    <r>
      <t xml:space="preserve">Б.Р.БОК </t>
    </r>
    <r>
      <rPr>
        <i/>
        <sz val="10"/>
        <rFont val="Times New Roman"/>
        <family val="1"/>
        <charset val="204"/>
      </rPr>
      <t xml:space="preserve"> 0216060</t>
    </r>
  </si>
  <si>
    <t xml:space="preserve">Капітвльне будівництво (придбання) інших обєктів 7325 </t>
  </si>
  <si>
    <t>Відхилення</t>
  </si>
  <si>
    <t>Порівняльна видатки СФ</t>
  </si>
  <si>
    <t>Начальник управління фінансів</t>
  </si>
  <si>
    <t>Т. Петренко</t>
  </si>
  <si>
    <t>Т.Петренко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</si>
</sst>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%"/>
  </numFmts>
  <fonts count="2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 Cyr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vertical="center" wrapText="1"/>
    </xf>
    <xf numFmtId="0" fontId="1" fillId="2" borderId="1" xfId="0" quotePrefix="1" applyFont="1" applyFill="1" applyBorder="1" applyAlignment="1">
      <alignment vertical="center" wrapText="1"/>
    </xf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right" vertical="center" wrapText="1"/>
    </xf>
    <xf numFmtId="0" fontId="0" fillId="0" borderId="0" xfId="0"/>
    <xf numFmtId="2" fontId="0" fillId="0" borderId="0" xfId="0" applyNumberFormat="1"/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0" fillId="2" borderId="4" xfId="0" quotePrefix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0" fontId="1" fillId="2" borderId="5" xfId="0" quotePrefix="1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vertical="center" wrapText="1"/>
    </xf>
    <xf numFmtId="4" fontId="0" fillId="0" borderId="0" xfId="0" applyNumberFormat="1"/>
    <xf numFmtId="0" fontId="0" fillId="2" borderId="4" xfId="0" quotePrefix="1" applyFont="1" applyFill="1" applyBorder="1" applyAlignment="1">
      <alignment vertical="center" wrapText="1"/>
    </xf>
    <xf numFmtId="164" fontId="0" fillId="2" borderId="1" xfId="0" applyNumberFormat="1" applyFont="1" applyFill="1" applyBorder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2" fontId="9" fillId="2" borderId="0" xfId="0" applyNumberFormat="1" applyFont="1" applyFill="1"/>
    <xf numFmtId="4" fontId="4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4" fontId="10" fillId="2" borderId="0" xfId="0" applyNumberFormat="1" applyFont="1" applyFill="1"/>
    <xf numFmtId="0" fontId="0" fillId="2" borderId="1" xfId="0" applyFill="1" applyBorder="1"/>
    <xf numFmtId="0" fontId="0" fillId="2" borderId="1" xfId="0" applyFont="1" applyFill="1" applyBorder="1"/>
    <xf numFmtId="0" fontId="1" fillId="2" borderId="0" xfId="0" applyFont="1" applyFill="1" applyBorder="1" applyAlignment="1">
      <alignment vertical="center" wrapText="1"/>
    </xf>
    <xf numFmtId="0" fontId="0" fillId="0" borderId="0" xfId="0" applyBorder="1"/>
    <xf numFmtId="0" fontId="1" fillId="2" borderId="0" xfId="0" applyFont="1" applyFill="1" applyBorder="1" applyAlignment="1">
      <alignment horizontal="right" vertical="center" wrapText="1"/>
    </xf>
    <xf numFmtId="0" fontId="0" fillId="2" borderId="0" xfId="0" applyFill="1"/>
    <xf numFmtId="2" fontId="18" fillId="2" borderId="0" xfId="0" applyNumberFormat="1" applyFont="1" applyFill="1" applyBorder="1" applyAlignment="1">
      <alignment horizontal="center" vertical="center" wrapText="1"/>
    </xf>
    <xf numFmtId="4" fontId="18" fillId="2" borderId="0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>
      <alignment horizontal="center" vertical="center" wrapText="1"/>
    </xf>
    <xf numFmtId="4" fontId="15" fillId="2" borderId="8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4" fontId="15" fillId="2" borderId="12" xfId="0" applyNumberFormat="1" applyFont="1" applyFill="1" applyBorder="1" applyAlignment="1">
      <alignment horizontal="center" vertical="center" wrapText="1"/>
    </xf>
    <xf numFmtId="4" fontId="15" fillId="2" borderId="13" xfId="0" applyNumberFormat="1" applyFont="1" applyFill="1" applyBorder="1" applyAlignment="1">
      <alignment horizontal="center" vertical="center" wrapText="1"/>
    </xf>
    <xf numFmtId="2" fontId="18" fillId="2" borderId="5" xfId="0" applyNumberFormat="1" applyFont="1" applyFill="1" applyBorder="1" applyAlignment="1">
      <alignment horizontal="center" vertical="center" wrapText="1"/>
    </xf>
    <xf numFmtId="4" fontId="18" fillId="2" borderId="6" xfId="0" applyNumberFormat="1" applyFont="1" applyFill="1" applyBorder="1" applyAlignment="1">
      <alignment horizontal="center" vertical="center" wrapText="1"/>
    </xf>
    <xf numFmtId="4" fontId="18" fillId="2" borderId="1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64" fontId="1" fillId="2" borderId="0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9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8"/>
  <sheetViews>
    <sheetView topLeftCell="A91" workbookViewId="0">
      <selection activeCell="C123" sqref="C123"/>
    </sheetView>
  </sheetViews>
  <sheetFormatPr defaultRowHeight="12.75" x14ac:dyDescent="0.2"/>
  <cols>
    <col min="2" max="2" width="9" customWidth="1"/>
    <col min="3" max="3" width="53.42578125" customWidth="1"/>
    <col min="4" max="4" width="17.28515625" customWidth="1"/>
    <col min="5" max="5" width="17" customWidth="1"/>
    <col min="6" max="6" width="15.7109375" customWidth="1"/>
  </cols>
  <sheetData>
    <row r="1" spans="2:6" x14ac:dyDescent="0.2">
      <c r="B1" t="s">
        <v>0</v>
      </c>
    </row>
    <row r="2" spans="2:6" ht="18.75" x14ac:dyDescent="0.3">
      <c r="B2" s="77" t="s">
        <v>133</v>
      </c>
      <c r="C2" s="78"/>
      <c r="D2" s="78"/>
      <c r="E2" s="78"/>
    </row>
    <row r="3" spans="2:6" x14ac:dyDescent="0.2">
      <c r="B3" s="78" t="s">
        <v>1</v>
      </c>
      <c r="C3" s="78"/>
      <c r="D3" s="78"/>
      <c r="E3" s="78"/>
    </row>
    <row r="4" spans="2:6" s="1" customFormat="1" ht="25.5" x14ac:dyDescent="0.2">
      <c r="B4" s="4" t="s">
        <v>2</v>
      </c>
      <c r="C4" s="4" t="s">
        <v>3</v>
      </c>
      <c r="D4" s="4" t="s">
        <v>112</v>
      </c>
      <c r="E4" s="4" t="s">
        <v>113</v>
      </c>
      <c r="F4" s="4" t="s">
        <v>114</v>
      </c>
    </row>
    <row r="5" spans="2:6" ht="15.75" x14ac:dyDescent="0.2">
      <c r="B5" s="5" t="s">
        <v>115</v>
      </c>
      <c r="C5" s="5" t="s">
        <v>6</v>
      </c>
      <c r="D5" s="6">
        <f>D6+D18+D21+D23+D25+D27+D31+D33+D35+D39+D41+D45+D43</f>
        <v>38990193</v>
      </c>
      <c r="E5" s="6">
        <f>E6+E18+E21+E23+E25+E27+E31+E33+E35+E39+E41+E45</f>
        <v>36750845.07</v>
      </c>
      <c r="F5" s="11">
        <f>E5/D5</f>
        <v>0.94256637996123793</v>
      </c>
    </row>
    <row r="6" spans="2:6" ht="51" x14ac:dyDescent="0.2">
      <c r="B6" s="8" t="s">
        <v>4</v>
      </c>
      <c r="C6" s="9" t="s">
        <v>5</v>
      </c>
      <c r="D6" s="12">
        <f>D7+D8+D9+D10+D11+D12+D13+D14+D15+D16+D17</f>
        <v>24353776</v>
      </c>
      <c r="E6" s="12">
        <f>E7+E8+E9+E10+E11+E12+E13+E14+E15+E16+E17</f>
        <v>23878810.280000001</v>
      </c>
      <c r="F6" s="11">
        <f t="shared" ref="F6:F68" si="0">E6/D6</f>
        <v>0.98049724527317661</v>
      </c>
    </row>
    <row r="7" spans="2:6" ht="15.75" x14ac:dyDescent="0.2">
      <c r="B7" s="10" t="s">
        <v>8</v>
      </c>
      <c r="C7" s="10" t="s">
        <v>9</v>
      </c>
      <c r="D7" s="7">
        <v>17821900</v>
      </c>
      <c r="E7" s="7">
        <v>17815200.890000001</v>
      </c>
      <c r="F7" s="11">
        <f t="shared" si="0"/>
        <v>0.9996241079795084</v>
      </c>
    </row>
    <row r="8" spans="2:6" ht="15.75" x14ac:dyDescent="0.2">
      <c r="B8" s="10" t="s">
        <v>10</v>
      </c>
      <c r="C8" s="10" t="s">
        <v>11</v>
      </c>
      <c r="D8" s="7">
        <v>4008300</v>
      </c>
      <c r="E8" s="7">
        <v>3983216.92</v>
      </c>
      <c r="F8" s="11">
        <f t="shared" si="0"/>
        <v>0.99374221490407399</v>
      </c>
    </row>
    <row r="9" spans="2:6" ht="15.75" x14ac:dyDescent="0.2">
      <c r="B9" s="10" t="s">
        <v>12</v>
      </c>
      <c r="C9" s="10" t="s">
        <v>13</v>
      </c>
      <c r="D9" s="7">
        <v>842600</v>
      </c>
      <c r="E9" s="7">
        <v>698930.85</v>
      </c>
      <c r="F9" s="11">
        <f t="shared" si="0"/>
        <v>0.82949305720389266</v>
      </c>
    </row>
    <row r="10" spans="2:6" ht="15.75" x14ac:dyDescent="0.2">
      <c r="B10" s="10" t="s">
        <v>14</v>
      </c>
      <c r="C10" s="10" t="s">
        <v>15</v>
      </c>
      <c r="D10" s="7">
        <v>732476</v>
      </c>
      <c r="E10" s="7">
        <v>645006.29</v>
      </c>
      <c r="F10" s="11">
        <f t="shared" si="0"/>
        <v>0.88058351399909351</v>
      </c>
    </row>
    <row r="11" spans="2:6" ht="15.75" x14ac:dyDescent="0.2">
      <c r="B11" s="10" t="s">
        <v>16</v>
      </c>
      <c r="C11" s="10" t="s">
        <v>17</v>
      </c>
      <c r="D11" s="7">
        <v>10000</v>
      </c>
      <c r="E11" s="7">
        <v>1540</v>
      </c>
      <c r="F11" s="11">
        <f t="shared" si="0"/>
        <v>0.154</v>
      </c>
    </row>
    <row r="12" spans="2:6" ht="15.75" x14ac:dyDescent="0.2">
      <c r="B12" s="10" t="s">
        <v>18</v>
      </c>
      <c r="C12" s="10" t="s">
        <v>19</v>
      </c>
      <c r="D12" s="7">
        <v>20000</v>
      </c>
      <c r="E12" s="7">
        <v>10912.14</v>
      </c>
      <c r="F12" s="11">
        <f t="shared" si="0"/>
        <v>0.54560699999999995</v>
      </c>
    </row>
    <row r="13" spans="2:6" ht="15.75" x14ac:dyDescent="0.2">
      <c r="B13" s="10" t="s">
        <v>20</v>
      </c>
      <c r="C13" s="10" t="s">
        <v>21</v>
      </c>
      <c r="D13" s="7">
        <v>508000</v>
      </c>
      <c r="E13" s="7">
        <v>367171.59</v>
      </c>
      <c r="F13" s="11">
        <f t="shared" si="0"/>
        <v>0.72277872047244096</v>
      </c>
    </row>
    <row r="14" spans="2:6" ht="15.75" x14ac:dyDescent="0.2">
      <c r="B14" s="10" t="s">
        <v>22</v>
      </c>
      <c r="C14" s="10" t="s">
        <v>23</v>
      </c>
      <c r="D14" s="7">
        <v>290500</v>
      </c>
      <c r="E14" s="7">
        <v>287467.83</v>
      </c>
      <c r="F14" s="11">
        <f t="shared" si="0"/>
        <v>0.98956223752151473</v>
      </c>
    </row>
    <row r="15" spans="2:6" ht="25.5" x14ac:dyDescent="0.2">
      <c r="B15" s="10" t="s">
        <v>24</v>
      </c>
      <c r="C15" s="10" t="s">
        <v>25</v>
      </c>
      <c r="D15" s="7">
        <v>30000</v>
      </c>
      <c r="E15" s="7">
        <v>12060</v>
      </c>
      <c r="F15" s="11">
        <f t="shared" si="0"/>
        <v>0.40200000000000002</v>
      </c>
    </row>
    <row r="16" spans="2:6" ht="15.75" x14ac:dyDescent="0.2">
      <c r="B16" s="10" t="s">
        <v>26</v>
      </c>
      <c r="C16" s="10" t="s">
        <v>27</v>
      </c>
      <c r="D16" s="7">
        <v>10000</v>
      </c>
      <c r="E16" s="7">
        <v>5000</v>
      </c>
      <c r="F16" s="11">
        <f t="shared" si="0"/>
        <v>0.5</v>
      </c>
    </row>
    <row r="17" spans="2:6" ht="15.75" x14ac:dyDescent="0.2">
      <c r="B17" s="10" t="s">
        <v>28</v>
      </c>
      <c r="C17" s="10" t="s">
        <v>29</v>
      </c>
      <c r="D17" s="7">
        <v>80000</v>
      </c>
      <c r="E17" s="7">
        <v>52303.77</v>
      </c>
      <c r="F17" s="11">
        <f t="shared" si="0"/>
        <v>0.65379712499999998</v>
      </c>
    </row>
    <row r="18" spans="2:6" ht="15.75" x14ac:dyDescent="0.2">
      <c r="B18" s="8" t="s">
        <v>30</v>
      </c>
      <c r="C18" s="9" t="s">
        <v>31</v>
      </c>
      <c r="D18" s="12">
        <f>D19+D20</f>
        <v>601700</v>
      </c>
      <c r="E18" s="12">
        <f>E19+E20</f>
        <v>380329.35</v>
      </c>
      <c r="F18" s="11">
        <f t="shared" si="0"/>
        <v>0.63209132458035566</v>
      </c>
    </row>
    <row r="19" spans="2:6" ht="15.75" x14ac:dyDescent="0.2">
      <c r="B19" s="10" t="s">
        <v>12</v>
      </c>
      <c r="C19" s="10" t="s">
        <v>13</v>
      </c>
      <c r="D19" s="3">
        <v>456700</v>
      </c>
      <c r="E19" s="3">
        <v>327062.59999999998</v>
      </c>
      <c r="F19" s="11">
        <f t="shared" si="0"/>
        <v>0.7161432012261878</v>
      </c>
    </row>
    <row r="20" spans="2:6" ht="15.75" x14ac:dyDescent="0.2">
      <c r="B20" s="10" t="s">
        <v>14</v>
      </c>
      <c r="C20" s="10" t="s">
        <v>15</v>
      </c>
      <c r="D20" s="3">
        <v>145000</v>
      </c>
      <c r="E20" s="3">
        <v>53266.75</v>
      </c>
      <c r="F20" s="11">
        <f t="shared" si="0"/>
        <v>0.36735689655172415</v>
      </c>
    </row>
    <row r="21" spans="2:6" ht="15.75" x14ac:dyDescent="0.2">
      <c r="B21" s="8" t="s">
        <v>35</v>
      </c>
      <c r="C21" s="8" t="s">
        <v>36</v>
      </c>
      <c r="D21" s="12">
        <f>D22</f>
        <v>1637896</v>
      </c>
      <c r="E21" s="12">
        <f>E22</f>
        <v>1637895.08</v>
      </c>
      <c r="F21" s="11">
        <f t="shared" si="0"/>
        <v>0.99999943830377513</v>
      </c>
    </row>
    <row r="22" spans="2:6" ht="25.5" x14ac:dyDescent="0.2">
      <c r="B22" s="10" t="s">
        <v>24</v>
      </c>
      <c r="C22" s="10" t="s">
        <v>25</v>
      </c>
      <c r="D22" s="7">
        <v>1637896</v>
      </c>
      <c r="E22" s="7">
        <v>1637895.08</v>
      </c>
      <c r="F22" s="11">
        <f t="shared" si="0"/>
        <v>0.99999943830377513</v>
      </c>
    </row>
    <row r="23" spans="2:6" ht="15.75" x14ac:dyDescent="0.2">
      <c r="B23" s="8" t="s">
        <v>48</v>
      </c>
      <c r="C23" s="9" t="s">
        <v>49</v>
      </c>
      <c r="D23" s="12">
        <f>D24</f>
        <v>212000</v>
      </c>
      <c r="E23" s="12">
        <f>E24</f>
        <v>144626.96</v>
      </c>
      <c r="F23" s="11">
        <f t="shared" si="0"/>
        <v>0.68220264150943388</v>
      </c>
    </row>
    <row r="24" spans="2:6" ht="15.75" x14ac:dyDescent="0.2">
      <c r="B24" s="10" t="s">
        <v>12</v>
      </c>
      <c r="C24" s="10" t="s">
        <v>13</v>
      </c>
      <c r="D24" s="7">
        <v>212000</v>
      </c>
      <c r="E24" s="7">
        <v>144626.96</v>
      </c>
      <c r="F24" s="11">
        <f t="shared" si="0"/>
        <v>0.68220264150943388</v>
      </c>
    </row>
    <row r="25" spans="2:6" ht="25.5" x14ac:dyDescent="0.2">
      <c r="B25" s="8" t="s">
        <v>53</v>
      </c>
      <c r="C25" s="9" t="s">
        <v>54</v>
      </c>
      <c r="D25" s="12">
        <f>D26</f>
        <v>2917600</v>
      </c>
      <c r="E25" s="12">
        <f>E26</f>
        <v>2560500</v>
      </c>
      <c r="F25" s="11">
        <f t="shared" si="0"/>
        <v>0.87760488072388265</v>
      </c>
    </row>
    <row r="26" spans="2:6" ht="15.75" x14ac:dyDescent="0.2">
      <c r="B26" s="10" t="s">
        <v>26</v>
      </c>
      <c r="C26" s="10" t="s">
        <v>27</v>
      </c>
      <c r="D26" s="7">
        <v>2917600</v>
      </c>
      <c r="E26" s="7">
        <v>2560500</v>
      </c>
      <c r="F26" s="11">
        <f t="shared" si="0"/>
        <v>0.87760488072388265</v>
      </c>
    </row>
    <row r="27" spans="2:6" ht="15.75" x14ac:dyDescent="0.2">
      <c r="B27" s="8" t="s">
        <v>62</v>
      </c>
      <c r="C27" s="8" t="s">
        <v>63</v>
      </c>
      <c r="D27" s="12">
        <f>D28+D29+D30</f>
        <v>428000</v>
      </c>
      <c r="E27" s="12">
        <f>E28+E29+E30</f>
        <v>189061</v>
      </c>
      <c r="F27" s="11">
        <f t="shared" si="0"/>
        <v>0.44173130841121494</v>
      </c>
    </row>
    <row r="28" spans="2:6" ht="15.75" x14ac:dyDescent="0.2">
      <c r="B28" s="10" t="s">
        <v>12</v>
      </c>
      <c r="C28" s="10" t="s">
        <v>13</v>
      </c>
      <c r="D28" s="7">
        <v>89000</v>
      </c>
      <c r="E28" s="7">
        <v>62461</v>
      </c>
      <c r="F28" s="11">
        <f t="shared" si="0"/>
        <v>0.70180898876404496</v>
      </c>
    </row>
    <row r="29" spans="2:6" ht="15.75" x14ac:dyDescent="0.2">
      <c r="B29" s="10" t="s">
        <v>14</v>
      </c>
      <c r="C29" s="10" t="s">
        <v>15</v>
      </c>
      <c r="D29" s="7">
        <v>20000</v>
      </c>
      <c r="E29" s="7">
        <v>18000</v>
      </c>
      <c r="F29" s="11">
        <f t="shared" si="0"/>
        <v>0.9</v>
      </c>
    </row>
    <row r="30" spans="2:6" ht="25.5" x14ac:dyDescent="0.2">
      <c r="B30" s="10" t="s">
        <v>24</v>
      </c>
      <c r="C30" s="10" t="s">
        <v>25</v>
      </c>
      <c r="D30" s="7">
        <v>319000</v>
      </c>
      <c r="E30" s="7">
        <v>108600</v>
      </c>
      <c r="F30" s="11">
        <f t="shared" si="0"/>
        <v>0.34043887147335422</v>
      </c>
    </row>
    <row r="31" spans="2:6" ht="15.75" x14ac:dyDescent="0.2">
      <c r="B31" s="8" t="s">
        <v>77</v>
      </c>
      <c r="C31" s="8" t="s">
        <v>78</v>
      </c>
      <c r="D31" s="12">
        <f>D32</f>
        <v>3120000</v>
      </c>
      <c r="E31" s="12">
        <f>E32</f>
        <v>2569412.85</v>
      </c>
      <c r="F31" s="11">
        <f t="shared" si="0"/>
        <v>0.82352975961538466</v>
      </c>
    </row>
    <row r="32" spans="2:6" ht="15.75" x14ac:dyDescent="0.2">
      <c r="B32" s="10" t="s">
        <v>20</v>
      </c>
      <c r="C32" s="10" t="s">
        <v>21</v>
      </c>
      <c r="D32" s="7">
        <v>3120000</v>
      </c>
      <c r="E32" s="7">
        <v>2569412.85</v>
      </c>
      <c r="F32" s="11">
        <f t="shared" si="0"/>
        <v>0.82352975961538466</v>
      </c>
    </row>
    <row r="33" spans="2:6" ht="15.75" x14ac:dyDescent="0.2">
      <c r="B33" s="8" t="s">
        <v>85</v>
      </c>
      <c r="C33" s="9" t="s">
        <v>86</v>
      </c>
      <c r="D33" s="12">
        <f>D34</f>
        <v>300000</v>
      </c>
      <c r="E33" s="12">
        <f>E34</f>
        <v>287270</v>
      </c>
      <c r="F33" s="11">
        <f t="shared" si="0"/>
        <v>0.95756666666666668</v>
      </c>
    </row>
    <row r="34" spans="2:6" ht="15.75" x14ac:dyDescent="0.2">
      <c r="B34" s="10" t="s">
        <v>14</v>
      </c>
      <c r="C34" s="10" t="s">
        <v>15</v>
      </c>
      <c r="D34" s="7">
        <v>300000</v>
      </c>
      <c r="E34" s="7">
        <v>287270</v>
      </c>
      <c r="F34" s="11">
        <f t="shared" si="0"/>
        <v>0.95756666666666668</v>
      </c>
    </row>
    <row r="35" spans="2:6" ht="25.5" x14ac:dyDescent="0.2">
      <c r="B35" s="8" t="s">
        <v>90</v>
      </c>
      <c r="C35" s="9" t="s">
        <v>91</v>
      </c>
      <c r="D35" s="12">
        <f>D36+D37+D38</f>
        <v>1300000</v>
      </c>
      <c r="E35" s="12">
        <f>E36+E37+E38</f>
        <v>1222568.82</v>
      </c>
      <c r="F35" s="11">
        <f t="shared" si="0"/>
        <v>0.94043755384615391</v>
      </c>
    </row>
    <row r="36" spans="2:6" ht="15.75" x14ac:dyDescent="0.2">
      <c r="B36" s="10" t="s">
        <v>12</v>
      </c>
      <c r="C36" s="10" t="s">
        <v>13</v>
      </c>
      <c r="D36" s="7">
        <v>610000</v>
      </c>
      <c r="E36" s="7">
        <v>542608.72</v>
      </c>
      <c r="F36" s="11">
        <f t="shared" si="0"/>
        <v>0.88952249180327869</v>
      </c>
    </row>
    <row r="37" spans="2:6" ht="15.75" x14ac:dyDescent="0.2">
      <c r="B37" s="10" t="s">
        <v>40</v>
      </c>
      <c r="C37" s="10" t="s">
        <v>41</v>
      </c>
      <c r="D37" s="7">
        <v>540000</v>
      </c>
      <c r="E37" s="7">
        <v>532280.5</v>
      </c>
      <c r="F37" s="11">
        <f t="shared" si="0"/>
        <v>0.98570462962962968</v>
      </c>
    </row>
    <row r="38" spans="2:6" ht="15.75" x14ac:dyDescent="0.2">
      <c r="B38" s="10" t="s">
        <v>14</v>
      </c>
      <c r="C38" s="10" t="s">
        <v>15</v>
      </c>
      <c r="D38" s="7">
        <v>150000</v>
      </c>
      <c r="E38" s="7">
        <v>147679.6</v>
      </c>
      <c r="F38" s="11">
        <f t="shared" si="0"/>
        <v>0.98453066666666667</v>
      </c>
    </row>
    <row r="39" spans="2:6" ht="25.5" x14ac:dyDescent="0.2">
      <c r="B39" s="8" t="s">
        <v>92</v>
      </c>
      <c r="C39" s="9" t="s">
        <v>93</v>
      </c>
      <c r="D39" s="12">
        <f>D40</f>
        <v>60000</v>
      </c>
      <c r="E39" s="12">
        <f>E40</f>
        <v>23150</v>
      </c>
      <c r="F39" s="11">
        <f t="shared" si="0"/>
        <v>0.38583333333333331</v>
      </c>
    </row>
    <row r="40" spans="2:6" ht="15.75" x14ac:dyDescent="0.2">
      <c r="B40" s="10" t="s">
        <v>14</v>
      </c>
      <c r="C40" s="10" t="s">
        <v>15</v>
      </c>
      <c r="D40" s="7">
        <v>60000</v>
      </c>
      <c r="E40" s="7">
        <v>23150</v>
      </c>
      <c r="F40" s="11">
        <f t="shared" si="0"/>
        <v>0.38583333333333331</v>
      </c>
    </row>
    <row r="41" spans="2:6" ht="25.5" x14ac:dyDescent="0.2">
      <c r="B41" s="8" t="s">
        <v>98</v>
      </c>
      <c r="C41" s="9" t="s">
        <v>99</v>
      </c>
      <c r="D41" s="12">
        <f>D42</f>
        <v>1600000</v>
      </c>
      <c r="E41" s="12">
        <f>E42</f>
        <v>1597999.73</v>
      </c>
      <c r="F41" s="11">
        <f t="shared" si="0"/>
        <v>0.99874983124999994</v>
      </c>
    </row>
    <row r="42" spans="2:6" ht="15.75" x14ac:dyDescent="0.2">
      <c r="B42" s="10" t="s">
        <v>14</v>
      </c>
      <c r="C42" s="10" t="s">
        <v>15</v>
      </c>
      <c r="D42" s="7">
        <v>1600000</v>
      </c>
      <c r="E42" s="7">
        <v>1597999.73</v>
      </c>
      <c r="F42" s="11">
        <f t="shared" si="0"/>
        <v>0.99874983124999994</v>
      </c>
    </row>
    <row r="43" spans="2:6" s="17" customFormat="1" ht="15.75" x14ac:dyDescent="0.2">
      <c r="B43" s="8" t="s">
        <v>101</v>
      </c>
      <c r="C43" s="9" t="s">
        <v>102</v>
      </c>
      <c r="D43" s="12">
        <f>D44</f>
        <v>200000</v>
      </c>
      <c r="E43" s="12">
        <f>E44</f>
        <v>0</v>
      </c>
      <c r="F43" s="11">
        <f t="shared" si="0"/>
        <v>0</v>
      </c>
    </row>
    <row r="44" spans="2:6" s="17" customFormat="1" ht="15.75" x14ac:dyDescent="0.2">
      <c r="B44" s="10" t="s">
        <v>103</v>
      </c>
      <c r="C44" s="10" t="s">
        <v>104</v>
      </c>
      <c r="D44" s="7">
        <v>200000</v>
      </c>
      <c r="E44" s="7">
        <v>0</v>
      </c>
      <c r="F44" s="11">
        <f t="shared" si="0"/>
        <v>0</v>
      </c>
    </row>
    <row r="45" spans="2:6" ht="15.75" x14ac:dyDescent="0.2">
      <c r="B45" s="8" t="s">
        <v>105</v>
      </c>
      <c r="C45" s="9" t="s">
        <v>106</v>
      </c>
      <c r="D45" s="12">
        <f>D46</f>
        <v>2259221</v>
      </c>
      <c r="E45" s="12">
        <f>E46</f>
        <v>2259221</v>
      </c>
      <c r="F45" s="11">
        <f t="shared" si="0"/>
        <v>1</v>
      </c>
    </row>
    <row r="46" spans="2:6" ht="25.5" x14ac:dyDescent="0.2">
      <c r="B46" s="10" t="s">
        <v>108</v>
      </c>
      <c r="C46" s="10" t="s">
        <v>109</v>
      </c>
      <c r="D46" s="7">
        <v>2259221</v>
      </c>
      <c r="E46" s="7">
        <v>2259221</v>
      </c>
      <c r="F46" s="11">
        <f t="shared" si="0"/>
        <v>1</v>
      </c>
    </row>
    <row r="47" spans="2:6" ht="15.75" x14ac:dyDescent="0.2">
      <c r="B47" s="8" t="s">
        <v>39</v>
      </c>
      <c r="C47" s="5" t="s">
        <v>116</v>
      </c>
      <c r="D47" s="6">
        <f>D48</f>
        <v>56138734.649999999</v>
      </c>
      <c r="E47" s="6">
        <f t="shared" ref="E47" si="1">E48</f>
        <v>53573783.629999995</v>
      </c>
      <c r="F47" s="11">
        <f t="shared" si="0"/>
        <v>0.95431049459893724</v>
      </c>
    </row>
    <row r="48" spans="2:6" ht="15.75" x14ac:dyDescent="0.2">
      <c r="B48" s="8" t="s">
        <v>37</v>
      </c>
      <c r="C48" s="9" t="s">
        <v>38</v>
      </c>
      <c r="D48" s="12">
        <f>D49+D50+D51+D52+D53+D54+D55+D56+D57+D58+D59+D60+D61</f>
        <v>56138734.649999999</v>
      </c>
      <c r="E48" s="12">
        <f>E49+E50+E51+E52+E53+E54+E55+E56+E57+E58+E59+E60+E61</f>
        <v>53573783.629999995</v>
      </c>
      <c r="F48" s="11">
        <f t="shared" si="0"/>
        <v>0.95431049459893724</v>
      </c>
    </row>
    <row r="49" spans="2:6" ht="15.75" x14ac:dyDescent="0.2">
      <c r="B49" s="10" t="s">
        <v>8</v>
      </c>
      <c r="C49" s="10" t="s">
        <v>9</v>
      </c>
      <c r="D49" s="7">
        <v>37583800</v>
      </c>
      <c r="E49" s="7">
        <v>37084680.329999998</v>
      </c>
      <c r="F49" s="11">
        <f t="shared" si="0"/>
        <v>0.98671981891133942</v>
      </c>
    </row>
    <row r="50" spans="2:6" ht="15.75" x14ac:dyDescent="0.2">
      <c r="B50" s="10" t="s">
        <v>10</v>
      </c>
      <c r="C50" s="10" t="s">
        <v>11</v>
      </c>
      <c r="D50" s="7">
        <v>8222220.6500000004</v>
      </c>
      <c r="E50" s="7">
        <v>8093449.9900000002</v>
      </c>
      <c r="F50" s="11">
        <f t="shared" si="0"/>
        <v>0.98433870051881911</v>
      </c>
    </row>
    <row r="51" spans="2:6" ht="15.75" x14ac:dyDescent="0.2">
      <c r="B51" s="10" t="s">
        <v>12</v>
      </c>
      <c r="C51" s="10" t="s">
        <v>13</v>
      </c>
      <c r="D51" s="7">
        <v>948892</v>
      </c>
      <c r="E51" s="7">
        <v>945607.97</v>
      </c>
      <c r="F51" s="11">
        <f t="shared" si="0"/>
        <v>0.99653908980157913</v>
      </c>
    </row>
    <row r="52" spans="2:6" ht="15.75" x14ac:dyDescent="0.2">
      <c r="B52" s="10" t="s">
        <v>40</v>
      </c>
      <c r="C52" s="10" t="s">
        <v>41</v>
      </c>
      <c r="D52" s="7">
        <v>20500</v>
      </c>
      <c r="E52" s="7">
        <v>14223.1</v>
      </c>
      <c r="F52" s="11">
        <f t="shared" si="0"/>
        <v>0.69380975609756101</v>
      </c>
    </row>
    <row r="53" spans="2:6" ht="15.75" x14ac:dyDescent="0.2">
      <c r="B53" s="10" t="s">
        <v>42</v>
      </c>
      <c r="C53" s="10" t="s">
        <v>43</v>
      </c>
      <c r="D53" s="7">
        <v>2822810</v>
      </c>
      <c r="E53" s="7">
        <v>2277007.54</v>
      </c>
      <c r="F53" s="11">
        <f t="shared" si="0"/>
        <v>0.80664569701821942</v>
      </c>
    </row>
    <row r="54" spans="2:6" ht="15.75" x14ac:dyDescent="0.2">
      <c r="B54" s="10" t="s">
        <v>14</v>
      </c>
      <c r="C54" s="10" t="s">
        <v>15</v>
      </c>
      <c r="D54" s="7">
        <v>2901980</v>
      </c>
      <c r="E54" s="7">
        <v>2589296.6</v>
      </c>
      <c r="F54" s="11">
        <f t="shared" si="0"/>
        <v>0.89225170400898701</v>
      </c>
    </row>
    <row r="55" spans="2:6" ht="15.75" x14ac:dyDescent="0.2">
      <c r="B55" s="10" t="s">
        <v>16</v>
      </c>
      <c r="C55" s="10" t="s">
        <v>17</v>
      </c>
      <c r="D55" s="7">
        <v>23580</v>
      </c>
      <c r="E55" s="7">
        <v>6947.05</v>
      </c>
      <c r="F55" s="11">
        <f t="shared" si="0"/>
        <v>0.2946162001696353</v>
      </c>
    </row>
    <row r="56" spans="2:6" ht="15.75" x14ac:dyDescent="0.2">
      <c r="B56" s="10" t="s">
        <v>18</v>
      </c>
      <c r="C56" s="10" t="s">
        <v>19</v>
      </c>
      <c r="D56" s="7">
        <v>393500</v>
      </c>
      <c r="E56" s="7">
        <v>330531.05</v>
      </c>
      <c r="F56" s="11">
        <f t="shared" si="0"/>
        <v>0.83997725540025414</v>
      </c>
    </row>
    <row r="57" spans="2:6" ht="15.75" x14ac:dyDescent="0.2">
      <c r="B57" s="10" t="s">
        <v>20</v>
      </c>
      <c r="C57" s="10" t="s">
        <v>21</v>
      </c>
      <c r="D57" s="7">
        <v>943400</v>
      </c>
      <c r="E57" s="7">
        <v>531286.31999999995</v>
      </c>
      <c r="F57" s="11">
        <f t="shared" si="0"/>
        <v>0.56316124655501376</v>
      </c>
    </row>
    <row r="58" spans="2:6" ht="15.75" x14ac:dyDescent="0.2">
      <c r="B58" s="10" t="s">
        <v>44</v>
      </c>
      <c r="C58" s="10" t="s">
        <v>45</v>
      </c>
      <c r="D58" s="7">
        <v>2105362</v>
      </c>
      <c r="E58" s="7">
        <v>1614948.74</v>
      </c>
      <c r="F58" s="11">
        <f t="shared" si="0"/>
        <v>0.76706463781525458</v>
      </c>
    </row>
    <row r="59" spans="2:6" ht="15.75" x14ac:dyDescent="0.2">
      <c r="B59" s="10" t="s">
        <v>22</v>
      </c>
      <c r="C59" s="10" t="s">
        <v>23</v>
      </c>
      <c r="D59" s="7">
        <v>141700</v>
      </c>
      <c r="E59" s="7">
        <v>64260.89</v>
      </c>
      <c r="F59" s="11">
        <f t="shared" si="0"/>
        <v>0.45349957657021878</v>
      </c>
    </row>
    <row r="60" spans="2:6" ht="25.5" x14ac:dyDescent="0.2">
      <c r="B60" s="10" t="s">
        <v>24</v>
      </c>
      <c r="C60" s="10" t="s">
        <v>25</v>
      </c>
      <c r="D60" s="7">
        <v>25240</v>
      </c>
      <c r="E60" s="7">
        <v>20862</v>
      </c>
      <c r="F60" s="11">
        <f t="shared" si="0"/>
        <v>0.82654516640253561</v>
      </c>
    </row>
    <row r="61" spans="2:6" ht="15.75" x14ac:dyDescent="0.2">
      <c r="B61" s="10" t="s">
        <v>28</v>
      </c>
      <c r="C61" s="10" t="s">
        <v>29</v>
      </c>
      <c r="D61" s="7">
        <v>5750</v>
      </c>
      <c r="E61" s="7">
        <v>682.05</v>
      </c>
      <c r="F61" s="11">
        <f t="shared" si="0"/>
        <v>0.11861739130434781</v>
      </c>
    </row>
    <row r="62" spans="2:6" ht="15.75" x14ac:dyDescent="0.2">
      <c r="B62" s="5" t="s">
        <v>117</v>
      </c>
      <c r="C62" s="5" t="s">
        <v>118</v>
      </c>
      <c r="D62" s="6">
        <f>D63</f>
        <v>2518175</v>
      </c>
      <c r="E62" s="6">
        <f t="shared" ref="E62" si="2">E63</f>
        <v>2504908.46</v>
      </c>
      <c r="F62" s="11">
        <f t="shared" si="0"/>
        <v>0.99473168465257578</v>
      </c>
    </row>
    <row r="63" spans="2:6" ht="25.5" x14ac:dyDescent="0.2">
      <c r="B63" s="8" t="s">
        <v>56</v>
      </c>
      <c r="C63" s="9" t="s">
        <v>57</v>
      </c>
      <c r="D63" s="12">
        <f>D64+D65+D66+D67+D68+D69+D70+D71</f>
        <v>2518175</v>
      </c>
      <c r="E63" s="12">
        <f>E64+E65+E66+E67+E68+E69+E70+E71</f>
        <v>2504908.46</v>
      </c>
      <c r="F63" s="11">
        <f t="shared" si="0"/>
        <v>0.99473168465257578</v>
      </c>
    </row>
    <row r="64" spans="2:6" ht="15.75" x14ac:dyDescent="0.2">
      <c r="B64" s="10" t="s">
        <v>8</v>
      </c>
      <c r="C64" s="10" t="s">
        <v>9</v>
      </c>
      <c r="D64" s="3">
        <v>1807314</v>
      </c>
      <c r="E64" s="3">
        <v>1806913.87</v>
      </c>
      <c r="F64" s="11">
        <f t="shared" si="0"/>
        <v>0.99977860515660266</v>
      </c>
    </row>
    <row r="65" spans="2:6" ht="15.75" x14ac:dyDescent="0.2">
      <c r="B65" s="10" t="s">
        <v>10</v>
      </c>
      <c r="C65" s="10" t="s">
        <v>11</v>
      </c>
      <c r="D65" s="3">
        <v>384200</v>
      </c>
      <c r="E65" s="3">
        <v>384200</v>
      </c>
      <c r="F65" s="11">
        <f t="shared" si="0"/>
        <v>1</v>
      </c>
    </row>
    <row r="66" spans="2:6" ht="15.75" x14ac:dyDescent="0.2">
      <c r="B66" s="10" t="s">
        <v>12</v>
      </c>
      <c r="C66" s="10" t="s">
        <v>13</v>
      </c>
      <c r="D66" s="3">
        <v>55640</v>
      </c>
      <c r="E66" s="3">
        <v>55621.86</v>
      </c>
      <c r="F66" s="11">
        <f t="shared" si="0"/>
        <v>0.99967397555715309</v>
      </c>
    </row>
    <row r="67" spans="2:6" ht="15.75" x14ac:dyDescent="0.2">
      <c r="B67" s="10" t="s">
        <v>14</v>
      </c>
      <c r="C67" s="10" t="s">
        <v>15</v>
      </c>
      <c r="D67" s="3">
        <v>59935</v>
      </c>
      <c r="E67" s="3">
        <v>58866.26</v>
      </c>
      <c r="F67" s="11">
        <f t="shared" si="0"/>
        <v>0.98216834904479855</v>
      </c>
    </row>
    <row r="68" spans="2:6" ht="15.75" x14ac:dyDescent="0.2">
      <c r="B68" s="10" t="s">
        <v>18</v>
      </c>
      <c r="C68" s="10" t="s">
        <v>19</v>
      </c>
      <c r="D68" s="3">
        <v>3500</v>
      </c>
      <c r="E68" s="3">
        <v>1813.35</v>
      </c>
      <c r="F68" s="11">
        <f t="shared" si="0"/>
        <v>0.5181</v>
      </c>
    </row>
    <row r="69" spans="2:6" ht="15.75" x14ac:dyDescent="0.2">
      <c r="B69" s="10" t="s">
        <v>20</v>
      </c>
      <c r="C69" s="10" t="s">
        <v>21</v>
      </c>
      <c r="D69" s="3">
        <v>40000</v>
      </c>
      <c r="E69" s="3">
        <v>29910.36</v>
      </c>
      <c r="F69" s="11">
        <f t="shared" ref="F69:F105" si="3">E69/D69</f>
        <v>0.74775900000000006</v>
      </c>
    </row>
    <row r="70" spans="2:6" ht="15.75" x14ac:dyDescent="0.2">
      <c r="B70" s="10" t="s">
        <v>22</v>
      </c>
      <c r="C70" s="10" t="s">
        <v>23</v>
      </c>
      <c r="D70" s="3">
        <v>132586</v>
      </c>
      <c r="E70" s="3">
        <v>132582.76</v>
      </c>
      <c r="F70" s="11">
        <f t="shared" si="3"/>
        <v>0.99997556303078761</v>
      </c>
    </row>
    <row r="71" spans="2:6" ht="25.5" x14ac:dyDescent="0.2">
      <c r="B71" s="10" t="s">
        <v>24</v>
      </c>
      <c r="C71" s="10" t="s">
        <v>25</v>
      </c>
      <c r="D71" s="3">
        <v>35000</v>
      </c>
      <c r="E71" s="3">
        <v>35000</v>
      </c>
      <c r="F71" s="11">
        <f t="shared" si="3"/>
        <v>1</v>
      </c>
    </row>
    <row r="72" spans="2:6" ht="15.75" x14ac:dyDescent="0.2">
      <c r="B72" s="5" t="s">
        <v>119</v>
      </c>
      <c r="C72" s="5" t="s">
        <v>120</v>
      </c>
      <c r="D72" s="6">
        <f>D73</f>
        <v>2200000</v>
      </c>
      <c r="E72" s="6">
        <f t="shared" ref="E72:E73" si="4">E73</f>
        <v>2156418.89</v>
      </c>
      <c r="F72" s="11">
        <f t="shared" si="3"/>
        <v>0.98019040454545459</v>
      </c>
    </row>
    <row r="73" spans="2:6" ht="15.75" x14ac:dyDescent="0.2">
      <c r="B73" s="8" t="s">
        <v>30</v>
      </c>
      <c r="C73" s="9" t="s">
        <v>31</v>
      </c>
      <c r="D73" s="12">
        <f>D74</f>
        <v>2200000</v>
      </c>
      <c r="E73" s="12">
        <f t="shared" si="4"/>
        <v>2156418.89</v>
      </c>
      <c r="F73" s="11">
        <f t="shared" si="3"/>
        <v>0.98019040454545459</v>
      </c>
    </row>
    <row r="74" spans="2:6" ht="25.5" x14ac:dyDescent="0.2">
      <c r="B74" s="10" t="s">
        <v>33</v>
      </c>
      <c r="C74" s="10" t="s">
        <v>34</v>
      </c>
      <c r="D74" s="3">
        <v>2200000</v>
      </c>
      <c r="E74" s="3">
        <v>2156418.89</v>
      </c>
      <c r="F74" s="11">
        <f t="shared" si="3"/>
        <v>0.98019040454545459</v>
      </c>
    </row>
    <row r="75" spans="2:6" ht="15.75" x14ac:dyDescent="0.2">
      <c r="B75" s="13" t="s">
        <v>121</v>
      </c>
      <c r="C75" s="5" t="s">
        <v>122</v>
      </c>
      <c r="D75" s="6">
        <f>D76</f>
        <v>800000</v>
      </c>
      <c r="E75" s="6">
        <f t="shared" ref="E75:E76" si="5">E76</f>
        <v>799995.94</v>
      </c>
      <c r="F75" s="11">
        <f t="shared" si="3"/>
        <v>0.99999492499999998</v>
      </c>
    </row>
    <row r="76" spans="2:6" ht="25.5" x14ac:dyDescent="0.2">
      <c r="B76" s="8" t="s">
        <v>59</v>
      </c>
      <c r="C76" s="9" t="s">
        <v>60</v>
      </c>
      <c r="D76" s="12">
        <f>D77</f>
        <v>800000</v>
      </c>
      <c r="E76" s="12">
        <f t="shared" si="5"/>
        <v>799995.94</v>
      </c>
      <c r="F76" s="11">
        <f t="shared" si="3"/>
        <v>0.99999492499999998</v>
      </c>
    </row>
    <row r="77" spans="2:6" ht="25.5" x14ac:dyDescent="0.2">
      <c r="B77" s="10" t="s">
        <v>33</v>
      </c>
      <c r="C77" s="10" t="s">
        <v>34</v>
      </c>
      <c r="D77" s="3">
        <v>800000</v>
      </c>
      <c r="E77" s="3">
        <v>799995.94</v>
      </c>
      <c r="F77" s="11">
        <f t="shared" si="3"/>
        <v>0.99999492499999998</v>
      </c>
    </row>
    <row r="78" spans="2:6" ht="15.75" x14ac:dyDescent="0.2">
      <c r="B78" s="5" t="s">
        <v>123</v>
      </c>
      <c r="C78" s="5" t="s">
        <v>124</v>
      </c>
      <c r="D78" s="6">
        <f>D79</f>
        <v>2903000</v>
      </c>
      <c r="E78" s="6">
        <f t="shared" ref="E78:E79" si="6">E79</f>
        <v>2901778.18</v>
      </c>
      <c r="F78" s="11">
        <f t="shared" si="3"/>
        <v>0.99957911815363421</v>
      </c>
    </row>
    <row r="79" spans="2:6" ht="25.5" x14ac:dyDescent="0.2">
      <c r="B79" s="8" t="s">
        <v>65</v>
      </c>
      <c r="C79" s="9" t="s">
        <v>66</v>
      </c>
      <c r="D79" s="12">
        <f>D80</f>
        <v>2903000</v>
      </c>
      <c r="E79" s="12">
        <f t="shared" si="6"/>
        <v>2901778.18</v>
      </c>
      <c r="F79" s="11">
        <f t="shared" si="3"/>
        <v>0.99957911815363421</v>
      </c>
    </row>
    <row r="80" spans="2:6" ht="25.5" x14ac:dyDescent="0.2">
      <c r="B80" s="10" t="s">
        <v>33</v>
      </c>
      <c r="C80" s="10" t="s">
        <v>34</v>
      </c>
      <c r="D80" s="3">
        <v>2903000</v>
      </c>
      <c r="E80" s="3">
        <v>2901778.18</v>
      </c>
      <c r="F80" s="11">
        <f t="shared" si="3"/>
        <v>0.99957911815363421</v>
      </c>
    </row>
    <row r="81" spans="2:6" ht="15.75" x14ac:dyDescent="0.2">
      <c r="B81" s="5" t="s">
        <v>125</v>
      </c>
      <c r="C81" s="5" t="s">
        <v>126</v>
      </c>
      <c r="D81" s="6">
        <f>D82+D86+D88+D90+D84</f>
        <v>27924022</v>
      </c>
      <c r="E81" s="6">
        <f>E82+E86+E88+E90+E84</f>
        <v>25841118.239999998</v>
      </c>
      <c r="F81" s="11">
        <f t="shared" si="3"/>
        <v>0.92540817508308792</v>
      </c>
    </row>
    <row r="82" spans="2:6" ht="15.75" x14ac:dyDescent="0.2">
      <c r="B82" s="8" t="s">
        <v>68</v>
      </c>
      <c r="C82" s="9" t="s">
        <v>69</v>
      </c>
      <c r="D82" s="12">
        <f>D83</f>
        <v>744800</v>
      </c>
      <c r="E82" s="12">
        <f t="shared" ref="E82" si="7">E83</f>
        <v>621316.01</v>
      </c>
      <c r="F82" s="11">
        <f t="shared" si="3"/>
        <v>0.8342051691729323</v>
      </c>
    </row>
    <row r="83" spans="2:6" ht="25.5" x14ac:dyDescent="0.2">
      <c r="B83" s="10" t="s">
        <v>33</v>
      </c>
      <c r="C83" s="10" t="s">
        <v>34</v>
      </c>
      <c r="D83" s="7">
        <v>744800</v>
      </c>
      <c r="E83" s="7">
        <v>621316.01</v>
      </c>
      <c r="F83" s="11">
        <f t="shared" si="3"/>
        <v>0.8342051691729323</v>
      </c>
    </row>
    <row r="84" spans="2:6" ht="25.5" x14ac:dyDescent="0.2">
      <c r="B84" s="8" t="s">
        <v>70</v>
      </c>
      <c r="C84" s="9" t="s">
        <v>71</v>
      </c>
      <c r="D84" s="12">
        <f>D85</f>
        <v>1389645</v>
      </c>
      <c r="E84" s="12">
        <v>1341460.52</v>
      </c>
      <c r="F84" s="11">
        <f t="shared" si="3"/>
        <v>0.96532605089789125</v>
      </c>
    </row>
    <row r="85" spans="2:6" ht="25.5" x14ac:dyDescent="0.2">
      <c r="B85" s="10" t="s">
        <v>33</v>
      </c>
      <c r="C85" s="10" t="s">
        <v>34</v>
      </c>
      <c r="D85" s="7">
        <v>1389645</v>
      </c>
      <c r="E85" s="7">
        <v>1341460.52</v>
      </c>
      <c r="F85" s="11">
        <f t="shared" si="3"/>
        <v>0.96532605089789125</v>
      </c>
    </row>
    <row r="86" spans="2:6" ht="15.75" x14ac:dyDescent="0.2">
      <c r="B86" s="8" t="s">
        <v>77</v>
      </c>
      <c r="C86" s="9" t="s">
        <v>78</v>
      </c>
      <c r="D86" s="12">
        <f>D87</f>
        <v>22662447</v>
      </c>
      <c r="E86" s="12">
        <f t="shared" ref="E86" si="8">E87</f>
        <v>20754621.489999998</v>
      </c>
      <c r="F86" s="11">
        <f t="shared" si="3"/>
        <v>0.91581555557526506</v>
      </c>
    </row>
    <row r="87" spans="2:6" ht="25.5" x14ac:dyDescent="0.2">
      <c r="B87" s="10" t="s">
        <v>33</v>
      </c>
      <c r="C87" s="10" t="s">
        <v>34</v>
      </c>
      <c r="D87" s="7">
        <v>22662447</v>
      </c>
      <c r="E87" s="7">
        <v>20754621.489999998</v>
      </c>
      <c r="F87" s="11">
        <f t="shared" si="3"/>
        <v>0.91581555557526506</v>
      </c>
    </row>
    <row r="88" spans="2:6" ht="63.75" x14ac:dyDescent="0.2">
      <c r="B88" s="8" t="s">
        <v>82</v>
      </c>
      <c r="C88" s="9" t="s">
        <v>83</v>
      </c>
      <c r="D88" s="12">
        <f>D89</f>
        <v>2694130</v>
      </c>
      <c r="E88" s="12">
        <f t="shared" ref="E88" si="9">E89</f>
        <v>2694129.22</v>
      </c>
      <c r="F88" s="11">
        <f t="shared" si="3"/>
        <v>0.99999971048167691</v>
      </c>
    </row>
    <row r="89" spans="2:6" ht="25.5" x14ac:dyDescent="0.2">
      <c r="B89" s="10" t="s">
        <v>33</v>
      </c>
      <c r="C89" s="10" t="s">
        <v>34</v>
      </c>
      <c r="D89" s="7">
        <v>2694130</v>
      </c>
      <c r="E89" s="7">
        <v>2694129.22</v>
      </c>
      <c r="F89" s="11">
        <f t="shared" si="3"/>
        <v>0.99999971048167691</v>
      </c>
    </row>
    <row r="90" spans="2:6" ht="15.75" x14ac:dyDescent="0.2">
      <c r="B90" s="8" t="s">
        <v>88</v>
      </c>
      <c r="C90" s="9" t="s">
        <v>89</v>
      </c>
      <c r="D90" s="12">
        <f>D91</f>
        <v>433000</v>
      </c>
      <c r="E90" s="12">
        <f t="shared" ref="E90" si="10">E91</f>
        <v>429591</v>
      </c>
      <c r="F90" s="11">
        <f t="shared" si="3"/>
        <v>0.99212702078521942</v>
      </c>
    </row>
    <row r="91" spans="2:6" ht="25.5" x14ac:dyDescent="0.2">
      <c r="B91" s="10" t="s">
        <v>33</v>
      </c>
      <c r="C91" s="10" t="s">
        <v>34</v>
      </c>
      <c r="D91" s="7">
        <v>433000</v>
      </c>
      <c r="E91" s="7">
        <v>429591</v>
      </c>
      <c r="F91" s="11">
        <f t="shared" si="3"/>
        <v>0.99212702078521942</v>
      </c>
    </row>
    <row r="92" spans="2:6" ht="15.75" x14ac:dyDescent="0.2">
      <c r="B92" s="13" t="s">
        <v>127</v>
      </c>
      <c r="C92" s="13" t="s">
        <v>128</v>
      </c>
      <c r="D92" s="6">
        <f>D93+D95</f>
        <v>11564220</v>
      </c>
      <c r="E92" s="6">
        <f t="shared" ref="E92" si="11">E93+E95</f>
        <v>11475310.75</v>
      </c>
      <c r="F92" s="11">
        <f t="shared" si="3"/>
        <v>0.99231169503866234</v>
      </c>
    </row>
    <row r="93" spans="2:6" ht="25.5" x14ac:dyDescent="0.2">
      <c r="B93" s="8" t="s">
        <v>72</v>
      </c>
      <c r="C93" s="9" t="s">
        <v>73</v>
      </c>
      <c r="D93" s="12">
        <f>D94</f>
        <v>1405248</v>
      </c>
      <c r="E93" s="12">
        <f t="shared" ref="E93" si="12">E94</f>
        <v>1316339.1299999999</v>
      </c>
      <c r="F93" s="11">
        <f t="shared" si="3"/>
        <v>0.93673083327640383</v>
      </c>
    </row>
    <row r="94" spans="2:6" ht="25.5" x14ac:dyDescent="0.2">
      <c r="B94" s="10" t="s">
        <v>33</v>
      </c>
      <c r="C94" s="10" t="s">
        <v>34</v>
      </c>
      <c r="D94" s="7">
        <v>1405248</v>
      </c>
      <c r="E94" s="7">
        <v>1316339.1299999999</v>
      </c>
      <c r="F94" s="11">
        <f t="shared" si="3"/>
        <v>0.93673083327640383</v>
      </c>
    </row>
    <row r="95" spans="2:6" ht="63.75" x14ac:dyDescent="0.2">
      <c r="B95" s="8" t="s">
        <v>82</v>
      </c>
      <c r="C95" s="9" t="s">
        <v>83</v>
      </c>
      <c r="D95" s="12">
        <f>D96</f>
        <v>10158972</v>
      </c>
      <c r="E95" s="12">
        <f t="shared" ref="E95" si="13">E96</f>
        <v>10158971.619999999</v>
      </c>
      <c r="F95" s="11">
        <f t="shared" si="3"/>
        <v>0.99999996259464041</v>
      </c>
    </row>
    <row r="96" spans="2:6" ht="25.5" x14ac:dyDescent="0.2">
      <c r="B96" s="10" t="s">
        <v>33</v>
      </c>
      <c r="C96" s="10" t="s">
        <v>34</v>
      </c>
      <c r="D96" s="7">
        <v>10158972</v>
      </c>
      <c r="E96" s="7">
        <v>10158971.619999999</v>
      </c>
      <c r="F96" s="11">
        <f t="shared" si="3"/>
        <v>0.99999996259464041</v>
      </c>
    </row>
    <row r="97" spans="2:6" ht="15.75" x14ac:dyDescent="0.2">
      <c r="B97" s="5" t="s">
        <v>129</v>
      </c>
      <c r="C97" s="5" t="s">
        <v>130</v>
      </c>
      <c r="D97" s="6">
        <f>D98+D100</f>
        <v>121290</v>
      </c>
      <c r="E97" s="6">
        <f>E98+E100</f>
        <v>113743.1</v>
      </c>
      <c r="F97" s="11">
        <f t="shared" si="3"/>
        <v>0.93777805260120373</v>
      </c>
    </row>
    <row r="98" spans="2:6" ht="38.25" x14ac:dyDescent="0.2">
      <c r="B98" s="8" t="s">
        <v>74</v>
      </c>
      <c r="C98" s="9" t="s">
        <v>75</v>
      </c>
      <c r="D98" s="12">
        <f>D99</f>
        <v>100000</v>
      </c>
      <c r="E98" s="12">
        <f t="shared" ref="E98" si="14">E99</f>
        <v>92453.3</v>
      </c>
      <c r="F98" s="11">
        <f t="shared" si="3"/>
        <v>0.92453300000000005</v>
      </c>
    </row>
    <row r="99" spans="2:6" ht="25.5" x14ac:dyDescent="0.2">
      <c r="B99" s="10" t="s">
        <v>33</v>
      </c>
      <c r="C99" s="10" t="s">
        <v>34</v>
      </c>
      <c r="D99" s="7">
        <v>100000</v>
      </c>
      <c r="E99" s="7">
        <v>92453.3</v>
      </c>
      <c r="F99" s="11">
        <f t="shared" si="3"/>
        <v>0.92453300000000005</v>
      </c>
    </row>
    <row r="100" spans="2:6" ht="25.5" x14ac:dyDescent="0.2">
      <c r="B100" s="8" t="s">
        <v>80</v>
      </c>
      <c r="C100" s="9" t="s">
        <v>81</v>
      </c>
      <c r="D100" s="12">
        <f>D101</f>
        <v>21290</v>
      </c>
      <c r="E100" s="12">
        <f>E101</f>
        <v>21289.8</v>
      </c>
      <c r="F100" s="11">
        <f t="shared" si="3"/>
        <v>0.99999060591827149</v>
      </c>
    </row>
    <row r="101" spans="2:6" ht="25.5" x14ac:dyDescent="0.2">
      <c r="B101" s="10" t="s">
        <v>33</v>
      </c>
      <c r="C101" s="10" t="s">
        <v>34</v>
      </c>
      <c r="D101" s="7">
        <v>21290</v>
      </c>
      <c r="E101" s="7">
        <v>21289.8</v>
      </c>
      <c r="F101" s="11">
        <f t="shared" si="3"/>
        <v>0.99999060591827149</v>
      </c>
    </row>
    <row r="102" spans="2:6" ht="15.75" x14ac:dyDescent="0.2">
      <c r="B102" s="5" t="s">
        <v>131</v>
      </c>
      <c r="C102" s="5" t="s">
        <v>132</v>
      </c>
      <c r="D102" s="6">
        <f>D103</f>
        <v>2300000</v>
      </c>
      <c r="E102" s="6">
        <f t="shared" ref="E102:E103" si="15">E103</f>
        <v>2299893</v>
      </c>
      <c r="F102" s="11">
        <f t="shared" si="3"/>
        <v>0.99995347826086955</v>
      </c>
    </row>
    <row r="103" spans="2:6" ht="15.75" x14ac:dyDescent="0.2">
      <c r="B103" s="8" t="s">
        <v>95</v>
      </c>
      <c r="C103" s="9" t="s">
        <v>96</v>
      </c>
      <c r="D103" s="12">
        <f>D104</f>
        <v>2300000</v>
      </c>
      <c r="E103" s="12">
        <f t="shared" si="15"/>
        <v>2299893</v>
      </c>
      <c r="F103" s="11">
        <f t="shared" si="3"/>
        <v>0.99995347826086955</v>
      </c>
    </row>
    <row r="104" spans="2:6" ht="25.5" x14ac:dyDescent="0.2">
      <c r="B104" s="10" t="s">
        <v>33</v>
      </c>
      <c r="C104" s="10" t="s">
        <v>34</v>
      </c>
      <c r="D104" s="7">
        <v>2300000</v>
      </c>
      <c r="E104" s="7">
        <v>2299893</v>
      </c>
      <c r="F104" s="11">
        <f t="shared" si="3"/>
        <v>0.99995347826086955</v>
      </c>
    </row>
    <row r="105" spans="2:6" ht="15.75" x14ac:dyDescent="0.2">
      <c r="B105" s="14" t="s">
        <v>110</v>
      </c>
      <c r="C105" s="5" t="s">
        <v>111</v>
      </c>
      <c r="D105" s="6">
        <f>D5+D47+D62+D72+D78+D81+D92+D97+D102+D75</f>
        <v>145459634.65000001</v>
      </c>
      <c r="E105" s="6">
        <f>E5+E47+E62+E72+E78+E81+E92+E97+E102+E75</f>
        <v>138417795.25999996</v>
      </c>
      <c r="F105" s="11">
        <f t="shared" si="3"/>
        <v>0.95158904800672794</v>
      </c>
    </row>
    <row r="106" spans="2:6" x14ac:dyDescent="0.2">
      <c r="B106" s="2"/>
      <c r="C106" s="2"/>
      <c r="D106" s="2"/>
      <c r="E106" s="2"/>
      <c r="F106" s="2"/>
    </row>
    <row r="107" spans="2:6" ht="15.75" x14ac:dyDescent="0.2">
      <c r="C107" s="15" t="s">
        <v>198</v>
      </c>
      <c r="D107" s="16"/>
      <c r="E107" s="15" t="s">
        <v>199</v>
      </c>
      <c r="F107" s="15"/>
    </row>
    <row r="108" spans="2:6" x14ac:dyDescent="0.2">
      <c r="E108" s="18"/>
      <c r="F108" s="18"/>
    </row>
  </sheetData>
  <mergeCells count="2">
    <mergeCell ref="B2:E2"/>
    <mergeCell ref="B3:E3"/>
  </mergeCells>
  <pageMargins left="0.31496062992125984" right="0.31496062992125984" top="0.39370078740157483" bottom="0.39370078740157483" header="0" footer="0"/>
  <pageSetup paperSize="9" scale="89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0"/>
  <sheetViews>
    <sheetView tabSelected="1" topLeftCell="A22" workbookViewId="0">
      <selection activeCell="C38" sqref="C38"/>
    </sheetView>
  </sheetViews>
  <sheetFormatPr defaultRowHeight="12.75" x14ac:dyDescent="0.2"/>
  <cols>
    <col min="1" max="1" width="13.5703125" style="48" customWidth="1"/>
    <col min="2" max="2" width="15.85546875" style="19" customWidth="1"/>
    <col min="3" max="3" width="47.42578125" style="19" customWidth="1"/>
    <col min="4" max="4" width="18.140625" style="19" customWidth="1"/>
    <col min="5" max="5" width="18.42578125" style="19" customWidth="1"/>
    <col min="6" max="6" width="16.85546875" style="32" customWidth="1"/>
    <col min="7" max="16384" width="9.140625" style="19"/>
  </cols>
  <sheetData>
    <row r="2" spans="1:6" ht="18.75" x14ac:dyDescent="0.3">
      <c r="C2" s="77" t="s">
        <v>138</v>
      </c>
      <c r="D2" s="78"/>
    </row>
    <row r="3" spans="1:6" ht="13.5" thickBot="1" x14ac:dyDescent="0.25"/>
    <row r="4" spans="1:6" s="20" customFormat="1" ht="25.5" x14ac:dyDescent="0.2">
      <c r="A4" s="68"/>
      <c r="B4" s="21" t="s">
        <v>2</v>
      </c>
      <c r="C4" s="22" t="s">
        <v>3</v>
      </c>
      <c r="D4" s="70" t="s">
        <v>143</v>
      </c>
      <c r="E4" s="70" t="s">
        <v>113</v>
      </c>
      <c r="F4" s="71" t="s">
        <v>145</v>
      </c>
    </row>
    <row r="5" spans="1:6" ht="51" x14ac:dyDescent="0.2">
      <c r="A5" s="69"/>
      <c r="B5" s="23" t="s">
        <v>7</v>
      </c>
      <c r="C5" s="24" t="s">
        <v>5</v>
      </c>
      <c r="D5" s="25">
        <v>20515840.060000006</v>
      </c>
      <c r="E5" s="12">
        <v>23878810.280000001</v>
      </c>
      <c r="F5" s="72">
        <v>3362970.2199999951</v>
      </c>
    </row>
    <row r="6" spans="1:6" ht="15.75" x14ac:dyDescent="0.2">
      <c r="B6" s="23" t="s">
        <v>32</v>
      </c>
      <c r="C6" s="24" t="s">
        <v>31</v>
      </c>
      <c r="D6" s="25">
        <v>750675.57</v>
      </c>
      <c r="E6" s="12">
        <v>380329.35</v>
      </c>
      <c r="F6" s="72">
        <v>-1888374.65</v>
      </c>
    </row>
    <row r="7" spans="1:6" ht="15.75" x14ac:dyDescent="0.2">
      <c r="B7" s="23" t="s">
        <v>32</v>
      </c>
      <c r="C7" s="9" t="s">
        <v>120</v>
      </c>
      <c r="D7" s="25">
        <v>1518028.43</v>
      </c>
      <c r="E7" s="12">
        <v>2156418.89</v>
      </c>
      <c r="F7" s="72">
        <v>638390.4600000002</v>
      </c>
    </row>
    <row r="8" spans="1:6" ht="15.75" x14ac:dyDescent="0.2">
      <c r="B8" s="73" t="s">
        <v>35</v>
      </c>
      <c r="C8" s="8" t="s">
        <v>36</v>
      </c>
      <c r="D8" s="28"/>
      <c r="E8" s="12">
        <v>1637895.08</v>
      </c>
      <c r="F8" s="72">
        <v>1637895.08</v>
      </c>
    </row>
    <row r="9" spans="1:6" ht="15.75" x14ac:dyDescent="0.2">
      <c r="B9" s="23" t="s">
        <v>39</v>
      </c>
      <c r="C9" s="9" t="s">
        <v>134</v>
      </c>
      <c r="D9" s="25">
        <v>49672814.82</v>
      </c>
      <c r="E9" s="12">
        <v>53573783.629999995</v>
      </c>
      <c r="F9" s="72">
        <v>3900968.8099999949</v>
      </c>
    </row>
    <row r="10" spans="1:6" ht="25.5" x14ac:dyDescent="0.2">
      <c r="B10" s="23" t="s">
        <v>47</v>
      </c>
      <c r="C10" s="24" t="s">
        <v>46</v>
      </c>
      <c r="D10" s="25">
        <v>300000</v>
      </c>
      <c r="E10" s="45"/>
      <c r="F10" s="72">
        <v>-300000</v>
      </c>
    </row>
    <row r="11" spans="1:6" ht="15.75" x14ac:dyDescent="0.2">
      <c r="B11" s="23" t="s">
        <v>50</v>
      </c>
      <c r="C11" s="24" t="s">
        <v>49</v>
      </c>
      <c r="D11" s="25">
        <v>252899.55</v>
      </c>
      <c r="E11" s="12">
        <v>144626.96</v>
      </c>
      <c r="F11" s="72">
        <v>-108272.59</v>
      </c>
    </row>
    <row r="12" spans="1:6" ht="51" x14ac:dyDescent="0.2">
      <c r="B12" s="23" t="s">
        <v>52</v>
      </c>
      <c r="C12" s="24" t="s">
        <v>51</v>
      </c>
      <c r="D12" s="25">
        <v>270000</v>
      </c>
      <c r="E12" s="45"/>
      <c r="F12" s="72">
        <v>-270000</v>
      </c>
    </row>
    <row r="13" spans="1:6" ht="25.5" x14ac:dyDescent="0.2">
      <c r="B13" s="23" t="s">
        <v>55</v>
      </c>
      <c r="C13" s="24" t="s">
        <v>54</v>
      </c>
      <c r="D13" s="25">
        <v>2594300</v>
      </c>
      <c r="E13" s="12">
        <v>2560500</v>
      </c>
      <c r="F13" s="72">
        <v>-33800</v>
      </c>
    </row>
    <row r="14" spans="1:6" ht="15.75" x14ac:dyDescent="0.2">
      <c r="B14" s="23" t="s">
        <v>58</v>
      </c>
      <c r="C14" s="24" t="s">
        <v>118</v>
      </c>
      <c r="D14" s="25">
        <v>2716517.6300000004</v>
      </c>
      <c r="E14" s="12">
        <v>2504908.46</v>
      </c>
      <c r="F14" s="72">
        <v>-211609.17000000039</v>
      </c>
    </row>
    <row r="15" spans="1:6" ht="15.75" x14ac:dyDescent="0.2">
      <c r="B15" s="23" t="s">
        <v>61</v>
      </c>
      <c r="C15" s="24" t="s">
        <v>122</v>
      </c>
      <c r="D15" s="25">
        <v>700296.4</v>
      </c>
      <c r="E15" s="12">
        <v>799995.94</v>
      </c>
      <c r="F15" s="72">
        <v>99699.539999999921</v>
      </c>
    </row>
    <row r="16" spans="1:6" ht="15.75" x14ac:dyDescent="0.2">
      <c r="B16" s="23" t="s">
        <v>64</v>
      </c>
      <c r="C16" s="24" t="s">
        <v>63</v>
      </c>
      <c r="D16" s="25">
        <v>946060</v>
      </c>
      <c r="E16" s="12">
        <v>189061</v>
      </c>
      <c r="F16" s="72">
        <v>-756999</v>
      </c>
    </row>
    <row r="17" spans="2:6" ht="15.75" x14ac:dyDescent="0.2">
      <c r="B17" s="23" t="s">
        <v>67</v>
      </c>
      <c r="C17" s="24" t="s">
        <v>124</v>
      </c>
      <c r="D17" s="25">
        <v>2610509.02</v>
      </c>
      <c r="E17" s="25">
        <v>2901778.18</v>
      </c>
      <c r="F17" s="72">
        <f t="shared" ref="F17" si="0">E17-D17</f>
        <v>291269.16000000015</v>
      </c>
    </row>
    <row r="18" spans="2:6" ht="25.5" x14ac:dyDescent="0.2">
      <c r="B18" s="73" t="s">
        <v>68</v>
      </c>
      <c r="C18" s="9" t="s">
        <v>139</v>
      </c>
      <c r="D18" s="28"/>
      <c r="E18" s="12">
        <v>621316.01</v>
      </c>
      <c r="F18" s="72">
        <v>621316.01</v>
      </c>
    </row>
    <row r="19" spans="2:6" ht="39.75" x14ac:dyDescent="0.2">
      <c r="B19" s="73" t="s">
        <v>70</v>
      </c>
      <c r="C19" s="9" t="s">
        <v>141</v>
      </c>
      <c r="D19" s="28"/>
      <c r="E19" s="12">
        <v>1341460.52</v>
      </c>
      <c r="F19" s="72">
        <v>1341460.52</v>
      </c>
    </row>
    <row r="20" spans="2:6" ht="26.25" x14ac:dyDescent="0.2">
      <c r="B20" s="73" t="s">
        <v>72</v>
      </c>
      <c r="C20" s="9" t="s">
        <v>140</v>
      </c>
      <c r="D20" s="28"/>
      <c r="E20" s="12">
        <v>1316339.1299999999</v>
      </c>
      <c r="F20" s="72">
        <v>1316339.1299999999</v>
      </c>
    </row>
    <row r="21" spans="2:6" ht="38.25" x14ac:dyDescent="0.2">
      <c r="B21" s="23" t="s">
        <v>76</v>
      </c>
      <c r="C21" s="24" t="s">
        <v>75</v>
      </c>
      <c r="D21" s="25">
        <f>D22+D23</f>
        <v>7248231.3899999997</v>
      </c>
      <c r="E21" s="45"/>
      <c r="F21" s="72">
        <v>-7248231.3899999997</v>
      </c>
    </row>
    <row r="22" spans="2:6" ht="15.75" x14ac:dyDescent="0.2">
      <c r="B22" s="33" t="s">
        <v>76</v>
      </c>
      <c r="C22" s="10" t="s">
        <v>128</v>
      </c>
      <c r="D22" s="34">
        <v>7168475.3499999996</v>
      </c>
      <c r="E22" s="46"/>
      <c r="F22" s="74">
        <v>-7168475.3499999996</v>
      </c>
    </row>
    <row r="23" spans="2:6" ht="25.5" x14ac:dyDescent="0.2">
      <c r="B23" s="33" t="s">
        <v>76</v>
      </c>
      <c r="C23" s="10" t="s">
        <v>135</v>
      </c>
      <c r="D23" s="34">
        <v>79756.039999999994</v>
      </c>
      <c r="E23" s="7">
        <v>92453.3</v>
      </c>
      <c r="F23" s="74">
        <v>12697.260000000009</v>
      </c>
    </row>
    <row r="24" spans="2:6" ht="15.75" x14ac:dyDescent="0.2">
      <c r="B24" s="23" t="s">
        <v>79</v>
      </c>
      <c r="C24" s="24" t="s">
        <v>78</v>
      </c>
      <c r="D24" s="25">
        <f>D25+D26</f>
        <v>27008272.210000001</v>
      </c>
      <c r="E24" s="12">
        <f>2569412.85+E26</f>
        <v>23324034.34</v>
      </c>
      <c r="F24" s="72">
        <v>-24438859.359999999</v>
      </c>
    </row>
    <row r="25" spans="2:6" ht="15.75" x14ac:dyDescent="0.2">
      <c r="B25" s="26"/>
      <c r="C25" s="27" t="s">
        <v>144</v>
      </c>
      <c r="D25" s="28">
        <v>2403386.0499999998</v>
      </c>
      <c r="E25" s="7">
        <v>2569412.85</v>
      </c>
      <c r="F25" s="72">
        <f t="shared" ref="F25:F37" si="1">E25-D25</f>
        <v>166026.80000000028</v>
      </c>
    </row>
    <row r="26" spans="2:6" ht="15.75" x14ac:dyDescent="0.2">
      <c r="B26" s="33"/>
      <c r="C26" s="10" t="s">
        <v>126</v>
      </c>
      <c r="D26" s="34">
        <v>24604886.16</v>
      </c>
      <c r="E26" s="7">
        <v>20754621.489999998</v>
      </c>
      <c r="F26" s="74">
        <v>-3850264.6700000018</v>
      </c>
    </row>
    <row r="27" spans="2:6" ht="25.5" x14ac:dyDescent="0.2">
      <c r="B27" s="73" t="s">
        <v>80</v>
      </c>
      <c r="C27" s="9" t="s">
        <v>81</v>
      </c>
      <c r="D27" s="28"/>
      <c r="E27" s="12">
        <v>21289.8</v>
      </c>
      <c r="F27" s="72">
        <v>21289.8</v>
      </c>
    </row>
    <row r="28" spans="2:6" ht="15.75" x14ac:dyDescent="0.2">
      <c r="B28" s="23" t="s">
        <v>84</v>
      </c>
      <c r="C28" s="9" t="s">
        <v>126</v>
      </c>
      <c r="D28" s="25">
        <v>2249998</v>
      </c>
      <c r="E28" s="12">
        <v>12853100.84</v>
      </c>
      <c r="F28" s="72">
        <v>10603102.84</v>
      </c>
    </row>
    <row r="29" spans="2:6" ht="15.75" x14ac:dyDescent="0.2">
      <c r="B29" s="23" t="s">
        <v>136</v>
      </c>
      <c r="C29" s="9" t="s">
        <v>137</v>
      </c>
      <c r="D29" s="25">
        <v>99930.84</v>
      </c>
      <c r="E29" s="45"/>
      <c r="F29" s="72">
        <v>-99930.84</v>
      </c>
    </row>
    <row r="30" spans="2:6" ht="15.75" x14ac:dyDescent="0.2">
      <c r="B30" s="23" t="s">
        <v>87</v>
      </c>
      <c r="C30" s="24" t="s">
        <v>86</v>
      </c>
      <c r="D30" s="25">
        <v>514771</v>
      </c>
      <c r="E30" s="12">
        <v>287270</v>
      </c>
      <c r="F30" s="72">
        <v>-227501</v>
      </c>
    </row>
    <row r="31" spans="2:6" ht="15.75" x14ac:dyDescent="0.2">
      <c r="B31" s="73" t="s">
        <v>88</v>
      </c>
      <c r="C31" s="9" t="s">
        <v>142</v>
      </c>
      <c r="D31" s="28"/>
      <c r="E31" s="12">
        <v>429591</v>
      </c>
      <c r="F31" s="72">
        <v>429591</v>
      </c>
    </row>
    <row r="32" spans="2:6" ht="25.5" x14ac:dyDescent="0.2">
      <c r="B32" s="73" t="s">
        <v>90</v>
      </c>
      <c r="C32" s="9" t="s">
        <v>91</v>
      </c>
      <c r="D32" s="28"/>
      <c r="E32" s="12">
        <v>1222568.82</v>
      </c>
      <c r="F32" s="72">
        <v>1222568.82</v>
      </c>
    </row>
    <row r="33" spans="2:6" ht="25.5" x14ac:dyDescent="0.2">
      <c r="B33" s="23" t="s">
        <v>94</v>
      </c>
      <c r="C33" s="24" t="s">
        <v>93</v>
      </c>
      <c r="D33" s="25">
        <v>17070</v>
      </c>
      <c r="E33" s="12">
        <v>23150</v>
      </c>
      <c r="F33" s="72">
        <v>6080</v>
      </c>
    </row>
    <row r="34" spans="2:6" ht="15.75" x14ac:dyDescent="0.2">
      <c r="B34" s="23" t="s">
        <v>97</v>
      </c>
      <c r="C34" s="24" t="s">
        <v>132</v>
      </c>
      <c r="D34" s="25">
        <v>2049571.39</v>
      </c>
      <c r="E34" s="12">
        <v>2299893</v>
      </c>
      <c r="F34" s="72">
        <v>250321.6100000001</v>
      </c>
    </row>
    <row r="35" spans="2:6" ht="25.5" x14ac:dyDescent="0.2">
      <c r="B35" s="23" t="s">
        <v>100</v>
      </c>
      <c r="C35" s="24" t="s">
        <v>99</v>
      </c>
      <c r="D35" s="25"/>
      <c r="E35" s="12">
        <v>1597999.73</v>
      </c>
      <c r="F35" s="72">
        <f t="shared" ref="F35" si="2">E35-D35</f>
        <v>1597999.73</v>
      </c>
    </row>
    <row r="36" spans="2:6" ht="16.5" thickBot="1" x14ac:dyDescent="0.25">
      <c r="B36" s="23" t="s">
        <v>107</v>
      </c>
      <c r="C36" s="24" t="s">
        <v>106</v>
      </c>
      <c r="D36" s="25">
        <v>1000000</v>
      </c>
      <c r="E36" s="12">
        <v>2259221</v>
      </c>
      <c r="F36" s="72">
        <v>1259221</v>
      </c>
    </row>
    <row r="37" spans="2:6" ht="16.5" thickBot="1" x14ac:dyDescent="0.25">
      <c r="B37" s="29" t="s">
        <v>110</v>
      </c>
      <c r="C37" s="30" t="s">
        <v>111</v>
      </c>
      <c r="D37" s="31">
        <f>D5+D6+D7+D9+D10+D11+D12+D13+D14+D15+D16+D17+D21+D24++D28+D29+D30+D33+D34+D36</f>
        <v>123035786.31000002</v>
      </c>
      <c r="E37" s="75">
        <f>E5+E6+E7+E8+E9+E11+E13+E14+E15+E16+E17+E18+E19+E20+E23+E24+E27+E28+E30+E31+E32+E33+E34+E35+E36</f>
        <v>138417795.25999996</v>
      </c>
      <c r="F37" s="76">
        <f t="shared" si="1"/>
        <v>15382008.949999943</v>
      </c>
    </row>
    <row r="39" spans="2:6" s="48" customFormat="1" x14ac:dyDescent="0.2">
      <c r="C39" s="47" t="s">
        <v>198</v>
      </c>
      <c r="D39" s="47"/>
      <c r="E39" s="49" t="s">
        <v>200</v>
      </c>
      <c r="F39" s="47"/>
    </row>
    <row r="40" spans="2:6" s="48" customFormat="1" x14ac:dyDescent="0.2">
      <c r="C40" s="47"/>
      <c r="D40" s="47"/>
      <c r="E40" s="47"/>
      <c r="F40" s="47"/>
    </row>
  </sheetData>
  <mergeCells count="1">
    <mergeCell ref="C2:D2"/>
  </mergeCells>
  <pageMargins left="0.31496062992125984" right="0.31496062992125984" top="0.39370078740157483" bottom="0.39370078740157483" header="0" footer="0"/>
  <pageSetup paperSize="9" scale="83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9"/>
  <sheetViews>
    <sheetView view="pageBreakPreview" zoomScale="60" zoomScaleNormal="100" workbookViewId="0">
      <selection activeCell="B2" sqref="B2:E2"/>
    </sheetView>
  </sheetViews>
  <sheetFormatPr defaultRowHeight="12.75" x14ac:dyDescent="0.2"/>
  <cols>
    <col min="1" max="1" width="8.7109375" customWidth="1"/>
    <col min="2" max="2" width="33.85546875" style="35" customWidth="1"/>
    <col min="3" max="3" width="20.140625" style="35" customWidth="1"/>
    <col min="4" max="4" width="18.28515625" style="50" customWidth="1"/>
    <col min="5" max="5" width="19" style="50" customWidth="1"/>
  </cols>
  <sheetData>
    <row r="1" spans="2:5" x14ac:dyDescent="0.2">
      <c r="C1" s="50"/>
    </row>
    <row r="2" spans="2:5" ht="20.25" x14ac:dyDescent="0.2">
      <c r="B2" s="79" t="s">
        <v>197</v>
      </c>
      <c r="C2" s="79"/>
      <c r="D2" s="79"/>
      <c r="E2" s="79"/>
    </row>
    <row r="3" spans="2:5" ht="13.5" thickBot="1" x14ac:dyDescent="0.25"/>
    <row r="4" spans="2:5" ht="31.5" x14ac:dyDescent="0.2">
      <c r="B4" s="53" t="s">
        <v>146</v>
      </c>
      <c r="C4" s="54" t="s">
        <v>143</v>
      </c>
      <c r="D4" s="54" t="s">
        <v>113</v>
      </c>
      <c r="E4" s="55" t="s">
        <v>196</v>
      </c>
    </row>
    <row r="5" spans="2:5" x14ac:dyDescent="0.2">
      <c r="B5" s="56" t="s">
        <v>147</v>
      </c>
      <c r="C5" s="37">
        <v>0</v>
      </c>
      <c r="D5" s="37"/>
      <c r="E5" s="57">
        <f>D5-C5</f>
        <v>0</v>
      </c>
    </row>
    <row r="6" spans="2:5" ht="25.5" x14ac:dyDescent="0.2">
      <c r="B6" s="56" t="s">
        <v>148</v>
      </c>
      <c r="C6" s="37">
        <v>0</v>
      </c>
      <c r="D6" s="37">
        <v>564048</v>
      </c>
      <c r="E6" s="57">
        <f t="shared" ref="E6:E53" si="0">D6-C6</f>
        <v>564048</v>
      </c>
    </row>
    <row r="7" spans="2:5" ht="25.5" x14ac:dyDescent="0.2">
      <c r="B7" s="56" t="s">
        <v>149</v>
      </c>
      <c r="C7" s="37">
        <v>0</v>
      </c>
      <c r="D7" s="37"/>
      <c r="E7" s="57">
        <f t="shared" si="0"/>
        <v>0</v>
      </c>
    </row>
    <row r="8" spans="2:5" ht="38.25" x14ac:dyDescent="0.2">
      <c r="B8" s="56" t="s">
        <v>150</v>
      </c>
      <c r="C8" s="37">
        <v>25971.7</v>
      </c>
      <c r="D8" s="37"/>
      <c r="E8" s="57">
        <f t="shared" si="0"/>
        <v>-25971.7</v>
      </c>
    </row>
    <row r="9" spans="2:5" ht="25.5" x14ac:dyDescent="0.2">
      <c r="B9" s="56" t="s">
        <v>151</v>
      </c>
      <c r="C9" s="37">
        <v>0</v>
      </c>
      <c r="D9" s="37">
        <v>583060.54</v>
      </c>
      <c r="E9" s="57">
        <f t="shared" si="0"/>
        <v>583060.54</v>
      </c>
    </row>
    <row r="10" spans="2:5" ht="25.5" x14ac:dyDescent="0.2">
      <c r="B10" s="56" t="s">
        <v>152</v>
      </c>
      <c r="C10" s="37">
        <v>193387.25</v>
      </c>
      <c r="D10" s="37">
        <v>104900.8</v>
      </c>
      <c r="E10" s="57">
        <f t="shared" si="0"/>
        <v>-88486.45</v>
      </c>
    </row>
    <row r="11" spans="2:5" ht="25.5" x14ac:dyDescent="0.2">
      <c r="B11" s="56" t="s">
        <v>153</v>
      </c>
      <c r="C11" s="37">
        <v>0</v>
      </c>
      <c r="D11" s="37"/>
      <c r="E11" s="57">
        <f t="shared" si="0"/>
        <v>0</v>
      </c>
    </row>
    <row r="12" spans="2:5" ht="25.5" x14ac:dyDescent="0.2">
      <c r="B12" s="56" t="s">
        <v>154</v>
      </c>
      <c r="C12" s="37">
        <v>4467078.7</v>
      </c>
      <c r="D12" s="37">
        <v>2582284.5299999998</v>
      </c>
      <c r="E12" s="57">
        <f t="shared" si="0"/>
        <v>-1884794.1700000004</v>
      </c>
    </row>
    <row r="13" spans="2:5" ht="25.5" x14ac:dyDescent="0.2">
      <c r="B13" s="56" t="s">
        <v>155</v>
      </c>
      <c r="C13" s="37">
        <v>0</v>
      </c>
      <c r="D13" s="37"/>
      <c r="E13" s="57">
        <f t="shared" si="0"/>
        <v>0</v>
      </c>
    </row>
    <row r="14" spans="2:5" ht="38.25" x14ac:dyDescent="0.2">
      <c r="B14" s="56" t="s">
        <v>156</v>
      </c>
      <c r="C14" s="37">
        <v>0</v>
      </c>
      <c r="D14" s="37"/>
      <c r="E14" s="57">
        <f t="shared" si="0"/>
        <v>0</v>
      </c>
    </row>
    <row r="15" spans="2:5" ht="25.5" x14ac:dyDescent="0.2">
      <c r="B15" s="56" t="s">
        <v>157</v>
      </c>
      <c r="C15" s="37">
        <v>0</v>
      </c>
      <c r="D15" s="37"/>
      <c r="E15" s="57">
        <f t="shared" si="0"/>
        <v>0</v>
      </c>
    </row>
    <row r="16" spans="2:5" ht="25.5" x14ac:dyDescent="0.2">
      <c r="B16" s="56" t="s">
        <v>158</v>
      </c>
      <c r="C16" s="37">
        <v>0</v>
      </c>
      <c r="D16" s="37"/>
      <c r="E16" s="57">
        <f t="shared" si="0"/>
        <v>0</v>
      </c>
    </row>
    <row r="17" spans="2:5" x14ac:dyDescent="0.2">
      <c r="B17" s="56" t="s">
        <v>159</v>
      </c>
      <c r="C17" s="37">
        <v>0</v>
      </c>
      <c r="D17" s="37"/>
      <c r="E17" s="57">
        <f t="shared" si="0"/>
        <v>0</v>
      </c>
    </row>
    <row r="18" spans="2:5" x14ac:dyDescent="0.2">
      <c r="B18" s="56" t="s">
        <v>160</v>
      </c>
      <c r="C18" s="37">
        <v>0</v>
      </c>
      <c r="D18" s="37"/>
      <c r="E18" s="57">
        <f t="shared" si="0"/>
        <v>0</v>
      </c>
    </row>
    <row r="19" spans="2:5" x14ac:dyDescent="0.2">
      <c r="B19" s="56" t="s">
        <v>161</v>
      </c>
      <c r="C19" s="37">
        <v>0</v>
      </c>
      <c r="D19" s="37"/>
      <c r="E19" s="57">
        <f t="shared" si="0"/>
        <v>0</v>
      </c>
    </row>
    <row r="20" spans="2:5" x14ac:dyDescent="0.2">
      <c r="B20" s="56" t="s">
        <v>162</v>
      </c>
      <c r="C20" s="37">
        <v>0</v>
      </c>
      <c r="D20" s="37"/>
      <c r="E20" s="57">
        <f t="shared" si="0"/>
        <v>0</v>
      </c>
    </row>
    <row r="21" spans="2:5" x14ac:dyDescent="0.2">
      <c r="B21" s="56" t="s">
        <v>163</v>
      </c>
      <c r="C21" s="37">
        <v>0</v>
      </c>
      <c r="D21" s="37"/>
      <c r="E21" s="57">
        <f t="shared" si="0"/>
        <v>0</v>
      </c>
    </row>
    <row r="22" spans="2:5" ht="51" x14ac:dyDescent="0.2">
      <c r="B22" s="56" t="s">
        <v>164</v>
      </c>
      <c r="C22" s="37">
        <v>0</v>
      </c>
      <c r="D22" s="37"/>
      <c r="E22" s="57">
        <f t="shared" si="0"/>
        <v>0</v>
      </c>
    </row>
    <row r="23" spans="2:5" x14ac:dyDescent="0.2">
      <c r="B23" s="56" t="s">
        <v>191</v>
      </c>
      <c r="C23" s="37">
        <v>0</v>
      </c>
      <c r="D23" s="37">
        <v>60000</v>
      </c>
      <c r="E23" s="57">
        <f t="shared" si="0"/>
        <v>60000</v>
      </c>
    </row>
    <row r="24" spans="2:5" ht="51" x14ac:dyDescent="0.2">
      <c r="B24" s="56" t="s">
        <v>192</v>
      </c>
      <c r="C24" s="37">
        <v>0</v>
      </c>
      <c r="D24" s="37">
        <v>40000</v>
      </c>
      <c r="E24" s="57">
        <f t="shared" si="0"/>
        <v>40000</v>
      </c>
    </row>
    <row r="25" spans="2:5" x14ac:dyDescent="0.2">
      <c r="B25" s="58" t="s">
        <v>165</v>
      </c>
      <c r="C25" s="37">
        <v>1840794.65</v>
      </c>
      <c r="D25" s="37">
        <v>519219.6</v>
      </c>
      <c r="E25" s="57">
        <f t="shared" si="0"/>
        <v>-1321575.0499999998</v>
      </c>
    </row>
    <row r="26" spans="2:5" x14ac:dyDescent="0.2">
      <c r="B26" s="58" t="s">
        <v>166</v>
      </c>
      <c r="C26" s="37"/>
      <c r="D26" s="37">
        <v>212131.78</v>
      </c>
      <c r="E26" s="57">
        <f t="shared" si="0"/>
        <v>212131.78</v>
      </c>
    </row>
    <row r="27" spans="2:5" x14ac:dyDescent="0.2">
      <c r="B27" s="58" t="s">
        <v>167</v>
      </c>
      <c r="C27" s="37">
        <v>733331.27</v>
      </c>
      <c r="D27" s="37">
        <v>475089</v>
      </c>
      <c r="E27" s="57">
        <f t="shared" si="0"/>
        <v>-258242.27000000002</v>
      </c>
    </row>
    <row r="28" spans="2:5" x14ac:dyDescent="0.2">
      <c r="B28" s="58" t="s">
        <v>168</v>
      </c>
      <c r="C28" s="37">
        <v>19284</v>
      </c>
      <c r="D28" s="37"/>
      <c r="E28" s="57">
        <f t="shared" si="0"/>
        <v>-19284</v>
      </c>
    </row>
    <row r="29" spans="2:5" x14ac:dyDescent="0.2">
      <c r="B29" s="58" t="s">
        <v>169</v>
      </c>
      <c r="C29" s="37">
        <v>137071.20000000001</v>
      </c>
      <c r="D29" s="37"/>
      <c r="E29" s="57">
        <f t="shared" si="0"/>
        <v>-137071.20000000001</v>
      </c>
    </row>
    <row r="30" spans="2:5" x14ac:dyDescent="0.2">
      <c r="B30" s="56" t="s">
        <v>170</v>
      </c>
      <c r="C30" s="37">
        <v>89750</v>
      </c>
      <c r="D30" s="45"/>
      <c r="E30" s="57">
        <f t="shared" si="0"/>
        <v>-89750</v>
      </c>
    </row>
    <row r="31" spans="2:5" x14ac:dyDescent="0.2">
      <c r="B31" s="58" t="s">
        <v>171</v>
      </c>
      <c r="C31" s="37">
        <v>1661136.9</v>
      </c>
      <c r="D31" s="37">
        <v>8151856.5</v>
      </c>
      <c r="E31" s="57">
        <f t="shared" si="0"/>
        <v>6490719.5999999996</v>
      </c>
    </row>
    <row r="32" spans="2:5" x14ac:dyDescent="0.2">
      <c r="B32" s="56" t="s">
        <v>172</v>
      </c>
      <c r="C32" s="37">
        <v>2197789.59</v>
      </c>
      <c r="D32" s="37">
        <v>1012951.14</v>
      </c>
      <c r="E32" s="57">
        <f t="shared" si="0"/>
        <v>-1184838.4499999997</v>
      </c>
    </row>
    <row r="33" spans="2:5" ht="25.5" x14ac:dyDescent="0.2">
      <c r="B33" s="56" t="s">
        <v>173</v>
      </c>
      <c r="C33" s="37">
        <f>1121849.36</f>
        <v>1121849.3600000001</v>
      </c>
      <c r="D33" s="45"/>
      <c r="E33" s="57">
        <f t="shared" si="0"/>
        <v>-1121849.3600000001</v>
      </c>
    </row>
    <row r="34" spans="2:5" ht="25.5" x14ac:dyDescent="0.2">
      <c r="B34" s="56" t="s">
        <v>174</v>
      </c>
      <c r="C34" s="37">
        <v>1363077.66</v>
      </c>
      <c r="D34" s="37">
        <v>11051826.050000001</v>
      </c>
      <c r="E34" s="57">
        <f t="shared" si="0"/>
        <v>9688748.3900000006</v>
      </c>
    </row>
    <row r="35" spans="2:5" x14ac:dyDescent="0.2">
      <c r="B35" s="56" t="s">
        <v>175</v>
      </c>
      <c r="C35" s="37">
        <v>960182.54</v>
      </c>
      <c r="D35" s="37">
        <v>109723</v>
      </c>
      <c r="E35" s="57">
        <f t="shared" si="0"/>
        <v>-850459.54</v>
      </c>
    </row>
    <row r="36" spans="2:5" ht="38.25" x14ac:dyDescent="0.2">
      <c r="B36" s="58" t="s">
        <v>176</v>
      </c>
      <c r="C36" s="37">
        <v>7147961.2999999998</v>
      </c>
      <c r="D36" s="37">
        <v>8390711.1400000006</v>
      </c>
      <c r="E36" s="57">
        <f t="shared" si="0"/>
        <v>1242749.8400000008</v>
      </c>
    </row>
    <row r="37" spans="2:5" ht="38.25" x14ac:dyDescent="0.2">
      <c r="B37" s="58" t="s">
        <v>177</v>
      </c>
      <c r="C37" s="37">
        <v>5210647.08</v>
      </c>
      <c r="D37" s="45"/>
      <c r="E37" s="57">
        <f t="shared" si="0"/>
        <v>-5210647.08</v>
      </c>
    </row>
    <row r="38" spans="2:5" ht="25.5" x14ac:dyDescent="0.2">
      <c r="B38" s="58" t="s">
        <v>193</v>
      </c>
      <c r="C38" s="43"/>
      <c r="D38" s="37">
        <v>4781975.04</v>
      </c>
      <c r="E38" s="57">
        <f t="shared" si="0"/>
        <v>4781975.04</v>
      </c>
    </row>
    <row r="39" spans="2:5" x14ac:dyDescent="0.2">
      <c r="B39" s="56" t="s">
        <v>194</v>
      </c>
      <c r="C39" s="37"/>
      <c r="D39" s="37">
        <v>38698.959999999999</v>
      </c>
      <c r="E39" s="57">
        <f t="shared" si="0"/>
        <v>38698.959999999999</v>
      </c>
    </row>
    <row r="40" spans="2:5" x14ac:dyDescent="0.2">
      <c r="B40" s="56" t="s">
        <v>178</v>
      </c>
      <c r="C40" s="37">
        <v>1856465.44</v>
      </c>
      <c r="D40" s="37">
        <v>1773406.2</v>
      </c>
      <c r="E40" s="57">
        <f t="shared" si="0"/>
        <v>-83059.239999999991</v>
      </c>
    </row>
    <row r="41" spans="2:5" x14ac:dyDescent="0.2">
      <c r="B41" s="56" t="s">
        <v>179</v>
      </c>
      <c r="C41" s="37">
        <v>925843.38</v>
      </c>
      <c r="D41" s="37">
        <v>5605400.8399999999</v>
      </c>
      <c r="E41" s="57">
        <f t="shared" si="0"/>
        <v>4679557.46</v>
      </c>
    </row>
    <row r="42" spans="2:5" x14ac:dyDescent="0.2">
      <c r="B42" s="58" t="s">
        <v>180</v>
      </c>
      <c r="C42" s="37"/>
      <c r="D42" s="45"/>
      <c r="E42" s="57">
        <f t="shared" si="0"/>
        <v>0</v>
      </c>
    </row>
    <row r="43" spans="2:5" x14ac:dyDescent="0.2">
      <c r="B43" s="56" t="s">
        <v>181</v>
      </c>
      <c r="C43" s="37">
        <v>2263309.9300000002</v>
      </c>
      <c r="D43" s="45"/>
      <c r="E43" s="57">
        <f t="shared" si="0"/>
        <v>-2263309.9300000002</v>
      </c>
    </row>
    <row r="44" spans="2:5" x14ac:dyDescent="0.2">
      <c r="B44" s="56" t="s">
        <v>182</v>
      </c>
      <c r="C44" s="37"/>
      <c r="D44" s="41">
        <v>613848</v>
      </c>
      <c r="E44" s="57">
        <f t="shared" si="0"/>
        <v>613848</v>
      </c>
    </row>
    <row r="45" spans="2:5" x14ac:dyDescent="0.2">
      <c r="B45" s="56" t="s">
        <v>183</v>
      </c>
      <c r="C45" s="37">
        <v>73792</v>
      </c>
      <c r="D45" s="45"/>
      <c r="E45" s="57">
        <f t="shared" si="0"/>
        <v>-73792</v>
      </c>
    </row>
    <row r="46" spans="2:5" ht="25.5" x14ac:dyDescent="0.2">
      <c r="B46" s="58" t="s">
        <v>195</v>
      </c>
      <c r="C46" s="37"/>
      <c r="D46" s="37">
        <v>8442542.6699999999</v>
      </c>
      <c r="E46" s="57">
        <f t="shared" si="0"/>
        <v>8442542.6699999999</v>
      </c>
    </row>
    <row r="47" spans="2:5" ht="38.25" x14ac:dyDescent="0.2">
      <c r="B47" s="58" t="s">
        <v>184</v>
      </c>
      <c r="C47" s="42"/>
      <c r="D47" s="45"/>
      <c r="E47" s="57">
        <f t="shared" si="0"/>
        <v>0</v>
      </c>
    </row>
    <row r="48" spans="2:5" ht="30" x14ac:dyDescent="0.2">
      <c r="B48" s="59" t="s">
        <v>185</v>
      </c>
      <c r="C48" s="38"/>
      <c r="D48" s="45"/>
      <c r="E48" s="57">
        <f t="shared" si="0"/>
        <v>0</v>
      </c>
    </row>
    <row r="49" spans="2:5" ht="30" x14ac:dyDescent="0.2">
      <c r="B49" s="59" t="s">
        <v>186</v>
      </c>
      <c r="C49" s="38"/>
      <c r="D49" s="45"/>
      <c r="E49" s="57">
        <f t="shared" si="0"/>
        <v>0</v>
      </c>
    </row>
    <row r="50" spans="2:5" ht="15" x14ac:dyDescent="0.2">
      <c r="B50" s="59" t="s">
        <v>187</v>
      </c>
      <c r="C50" s="38">
        <f>4208428+1105818</f>
        <v>5314246</v>
      </c>
      <c r="D50" s="42">
        <v>2067327</v>
      </c>
      <c r="E50" s="57">
        <f t="shared" si="0"/>
        <v>-3246919</v>
      </c>
    </row>
    <row r="51" spans="2:5" ht="15.75" x14ac:dyDescent="0.2">
      <c r="B51" s="60" t="s">
        <v>188</v>
      </c>
      <c r="C51" s="39">
        <f>C25+C27+C28+C29+C30+C31+C32+C33+C34+C35+C36+C37+D38+C39+C40+C41+C43+C44+C45+C46+C47+C48+C26+C49+C50</f>
        <v>37698507.339999996</v>
      </c>
      <c r="D51" s="39">
        <f>D25+D27+D28+D29+D30+D31+D32+D33+D34+D35+D36+D37+D38+D39+D40+D41+D43+D44+D45+D46+D47+D48+D26+D49+D50</f>
        <v>53246706.920000002</v>
      </c>
      <c r="E51" s="61">
        <f t="shared" si="0"/>
        <v>15548199.580000006</v>
      </c>
    </row>
    <row r="52" spans="2:5" ht="16.5" thickBot="1" x14ac:dyDescent="0.25">
      <c r="B52" s="62" t="s">
        <v>189</v>
      </c>
      <c r="C52" s="63">
        <v>0</v>
      </c>
      <c r="D52" s="63">
        <v>0</v>
      </c>
      <c r="E52" s="64">
        <f t="shared" si="0"/>
        <v>0</v>
      </c>
    </row>
    <row r="53" spans="2:5" ht="19.5" thickBot="1" x14ac:dyDescent="0.25">
      <c r="B53" s="65" t="s">
        <v>190</v>
      </c>
      <c r="C53" s="66">
        <f>C5+C6+C7+C8+C10+C12+C13+C51+C52+C9</f>
        <v>42384944.989999995</v>
      </c>
      <c r="D53" s="66">
        <f>D5+D6+D7+D8+D10+D12+D13+D51+D52+D9</f>
        <v>57081000.789999999</v>
      </c>
      <c r="E53" s="67">
        <f t="shared" si="0"/>
        <v>14696055.800000004</v>
      </c>
    </row>
    <row r="54" spans="2:5" s="19" customFormat="1" ht="18.75" x14ac:dyDescent="0.2">
      <c r="B54" s="51"/>
      <c r="C54" s="52"/>
      <c r="D54" s="52"/>
      <c r="E54" s="52"/>
    </row>
    <row r="55" spans="2:5" ht="15.75" x14ac:dyDescent="0.25">
      <c r="B55" s="44" t="s">
        <v>198</v>
      </c>
      <c r="C55" s="36"/>
      <c r="E55" s="44" t="s">
        <v>199</v>
      </c>
    </row>
    <row r="56" spans="2:5" x14ac:dyDescent="0.2">
      <c r="C56" s="40"/>
    </row>
    <row r="57" spans="2:5" x14ac:dyDescent="0.2">
      <c r="C57" s="40"/>
    </row>
    <row r="59" spans="2:5" x14ac:dyDescent="0.2">
      <c r="C59" s="40"/>
    </row>
  </sheetData>
  <mergeCells count="1">
    <mergeCell ref="B2:E2"/>
  </mergeCells>
  <pageMargins left="0.7" right="0.7" top="0.75" bottom="0.75" header="0.3" footer="0.3"/>
  <pageSetup paperSize="9" scale="93" orientation="portrait" verticalDpi="0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ЗВІТ</vt:lpstr>
      <vt:lpstr>порівняльна ЗФ</vt:lpstr>
      <vt:lpstr>Порівняльна СФ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Marina_Rada</cp:lastModifiedBy>
  <cp:lastPrinted>2021-02-16T08:54:42Z</cp:lastPrinted>
  <dcterms:created xsi:type="dcterms:W3CDTF">2021-01-14T07:58:13Z</dcterms:created>
  <dcterms:modified xsi:type="dcterms:W3CDTF">2021-02-16T09:50:38Z</dcterms:modified>
</cp:coreProperties>
</file>