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8 рік\ЧЕРГОВА 53 СЕСІЯ ВІД 20.12.2018 Р\бюджет на 2019 р\"/>
    </mc:Choice>
  </mc:AlternateContent>
  <bookViews>
    <workbookView xWindow="0" yWindow="0" windowWidth="28800" windowHeight="12330"/>
  </bookViews>
  <sheets>
    <sheet name="ДОХОДИ " sheetId="3" r:id="rId1"/>
  </sheets>
  <calcPr calcId="162913"/>
</workbook>
</file>

<file path=xl/calcChain.xml><?xml version="1.0" encoding="utf-8"?>
<calcChain xmlns="http://schemas.openxmlformats.org/spreadsheetml/2006/main">
  <c r="P49" i="3" l="1"/>
  <c r="M34" i="3"/>
  <c r="P36" i="3"/>
  <c r="L42" i="3" l="1"/>
  <c r="K44" i="3"/>
  <c r="M42" i="3"/>
  <c r="M49" i="3" s="1"/>
  <c r="K39" i="3"/>
  <c r="K40" i="3"/>
  <c r="K41" i="3"/>
  <c r="K42" i="3" l="1"/>
  <c r="P35" i="3"/>
  <c r="I34" i="3"/>
  <c r="P33" i="3"/>
  <c r="K33" i="3"/>
  <c r="P32" i="3"/>
  <c r="K32" i="3"/>
  <c r="P31" i="3"/>
  <c r="K31" i="3"/>
  <c r="P30" i="3"/>
  <c r="K30" i="3"/>
  <c r="P29" i="3"/>
  <c r="K29" i="3"/>
  <c r="P28" i="3"/>
  <c r="K28" i="3"/>
  <c r="J27" i="3"/>
  <c r="P27" i="3" s="1"/>
  <c r="P26" i="3"/>
  <c r="K26" i="3"/>
  <c r="P25" i="3"/>
  <c r="K25" i="3"/>
  <c r="P24" i="3"/>
  <c r="K24" i="3"/>
  <c r="P23" i="3"/>
  <c r="K23" i="3"/>
  <c r="P22" i="3"/>
  <c r="K22" i="3"/>
  <c r="P21" i="3"/>
  <c r="K21" i="3"/>
  <c r="P20" i="3"/>
  <c r="K20" i="3"/>
  <c r="P19" i="3"/>
  <c r="K19" i="3"/>
  <c r="P18" i="3"/>
  <c r="K18" i="3"/>
  <c r="P17" i="3"/>
  <c r="K17" i="3"/>
  <c r="P16" i="3"/>
  <c r="K16" i="3"/>
  <c r="P15" i="3"/>
  <c r="K15" i="3"/>
  <c r="P14" i="3"/>
  <c r="K14" i="3"/>
  <c r="P13" i="3"/>
  <c r="K13" i="3"/>
  <c r="P12" i="3"/>
  <c r="K12" i="3"/>
  <c r="P11" i="3"/>
  <c r="K11" i="3"/>
  <c r="P10" i="3"/>
  <c r="K10" i="3"/>
  <c r="P9" i="3"/>
  <c r="K9" i="3"/>
  <c r="L9" i="3" s="1"/>
  <c r="P8" i="3"/>
  <c r="K8" i="3"/>
  <c r="L8" i="3" s="1"/>
  <c r="P7" i="3"/>
  <c r="K7" i="3"/>
  <c r="P6" i="3"/>
  <c r="K6" i="3"/>
  <c r="M36" i="3" l="1"/>
  <c r="M51" i="3" s="1"/>
  <c r="K27" i="3"/>
  <c r="K34" i="3" s="1"/>
  <c r="J34" i="3"/>
  <c r="P34" i="3" s="1"/>
</calcChain>
</file>

<file path=xl/sharedStrings.xml><?xml version="1.0" encoding="utf-8"?>
<sst xmlns="http://schemas.openxmlformats.org/spreadsheetml/2006/main" count="86" uniqueCount="85">
  <si>
    <t>Код</t>
  </si>
  <si>
    <t xml:space="preserve"> Найменування</t>
  </si>
  <si>
    <t>з 1-го по 9-й місяці</t>
  </si>
  <si>
    <t>11020200</t>
  </si>
  <si>
    <t>Податок на прибуток підприємств та фінансових установ комунальної власності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</si>
  <si>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</si>
  <si>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</si>
  <si>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14021900</t>
  </si>
  <si>
    <t>Пальне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</si>
  <si>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</si>
  <si>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</si>
  <si>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</si>
  <si>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</si>
  <si>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</si>
  <si>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</si>
  <si>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</si>
  <si>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</si>
  <si>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</si>
  <si>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</si>
  <si>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</si>
  <si>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</si>
  <si>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  </t>
  </si>
  <si>
    <t>18010600</t>
  </si>
  <si>
    <t>Орендна плата з юридичних осіб  </t>
  </si>
  <si>
    <t>18010700</t>
  </si>
  <si>
    <t>Земельний податок з фізичних осіб  </t>
  </si>
  <si>
    <t>18010900</t>
  </si>
  <si>
    <t>Орендна плата з фізичних осіб  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</si>
  <si>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</si>
  <si>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</si>
  <si>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</si>
  <si>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</si>
  <si>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18050300</t>
  </si>
  <si>
    <t>Єдиний податок з юридичних осіб </t>
  </si>
  <si>
    <t>18050400</t>
  </si>
  <si>
    <t>Єдиний податок з фізичних осіб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</si>
  <si>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</si>
  <si>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</si>
  <si>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</si>
  <si>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</si>
  <si>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</si>
  <si>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22010300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</si>
  <si>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</si>
  <si>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</si>
  <si>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</si>
  <si>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</si>
  <si>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</si>
  <si>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</si>
  <si>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</si>
  <si>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</si>
  <si>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</si>
  <si>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</si>
  <si>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Усього ( без урахування трансфертів)</t>
  </si>
  <si>
    <t>Н.І.Мусієнко</t>
  </si>
  <si>
    <t>план 9 місяців</t>
  </si>
  <si>
    <t>факт 9 місяців</t>
  </si>
  <si>
    <t>Державне мито, не віднесене до інших категорій  </t>
  </si>
  <si>
    <t>21010302</t>
  </si>
  <si>
    <t>22080402</t>
  </si>
  <si>
    <t>тая</t>
  </si>
  <si>
    <t>розрах на2019 рік</t>
  </si>
  <si>
    <t>Тая, коеф</t>
  </si>
  <si>
    <t>плюс 5%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</si>
  <si>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</si>
  <si>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</si>
  <si>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</si>
  <si>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 xml:space="preserve">Розрахунок доходів ЦФ </t>
  </si>
  <si>
    <t>Розрахунок доходів пайова</t>
  </si>
  <si>
    <t>Надходження від пайової участі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</si>
  <si>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</si>
  <si>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Розрахунок доходів (власні надходження) ДНЗ (батьківська плата та БК (плата за послуги)</t>
  </si>
  <si>
    <t>Плата за послуги, що надаються бюджетними установами згідно з їх основною діяльністю </t>
  </si>
  <si>
    <t>СПЕЦІАЛЬНИЙ ФОНД</t>
  </si>
  <si>
    <t>Субвенція з районного бюджету на утримання ДНЗ та БК</t>
  </si>
  <si>
    <t>ВСЬОГО  доходів до ЗАГАЛЬНОГО ФОНДУ</t>
  </si>
  <si>
    <t>ВСЬОГО  доходів до СПЕЦІАЛЬНОГО  ФОНДУ</t>
  </si>
  <si>
    <t>ЗАГАЛЬНИЙ ФОНД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</si>
  <si>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 </t>
  </si>
  <si>
    <t>Начальник відділу  фінансів, економічного розвитку та торгівлі</t>
  </si>
  <si>
    <t>ВСЬОГО ДОХОДИ  (ЗФ+СФ) 2019</t>
  </si>
  <si>
    <t>ПРОЕКТ</t>
  </si>
  <si>
    <t>Додаток 1                                                                            до рішення сесії Боярської міської ради  "Про затвердження бюджету на 2019 рік"</t>
  </si>
  <si>
    <t>проект 2019 рік</t>
  </si>
  <si>
    <t>Бюджет розвитку</t>
  </si>
  <si>
    <t xml:space="preserve">                  Доходи міського бюджету на 2019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</si>
</sst>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color theme="1"/>
      <name val="Calibri"/>
      <family val="2"/>
      <charset val="204"/>
      <scheme val="minor"/>
    </font>
    <font>
      <sz val="10"/>
      <color theme="1"/>
      <name val="Arial Cyr"/>
      <charset val="204"/>
    </font>
    <font>
      <sz val="7"/>
      <color theme="1"/>
      <name val="Arial Cyr"/>
      <charset val="204"/>
    </font>
    <font>
      <b/>
      <sz val="10"/>
      <color theme="1"/>
      <name val="Arial Cyr"/>
      <charset val="204"/>
    </font>
    <font>
      <sz val="8"/>
      <color theme="1"/>
      <name val="Arial Cyr"/>
      <charset val="204"/>
    </font>
    <font>
      <b/>
      <sz val="9"/>
      <color theme="1"/>
      <name val="Times New Roman Cyr"/>
      <charset val="204"/>
    </font>
    <font>
      <b/>
      <sz val="10"/>
      <color theme="1"/>
      <name val="Times New Roman Cyr"/>
      <charset val="204"/>
    </font>
    <font>
      <b/>
      <i/>
      <sz val="9"/>
      <color theme="1"/>
      <name val="Times New Roman Cyr"/>
      <charset val="204"/>
    </font>
    <font>
      <sz val="10"/>
      <name val="Calibri"/>
      <family val="2"/>
      <charset val="204"/>
      <scheme val="minor"/>
    </font>
    <font>
      <b/>
      <i/>
      <sz val="12"/>
      <color theme="1"/>
      <name val="Times New Roman Cyr"/>
      <charset val="204"/>
    </font>
    <font>
      <b/>
      <sz val="10"/>
      <color theme="1"/>
      <name val="Calibri"/>
      <family val="2"/>
      <charset val="204"/>
      <scheme val="minor"/>
    </font>
    <font>
      <sz val="11"/>
      <color rgb="FF333333"/>
      <name val="Arial"/>
      <family val="2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3" xfId="0" applyBorder="1"/>
    <xf numFmtId="2" fontId="0" fillId="0" borderId="0" xfId="0" applyNumberFormat="1"/>
    <xf numFmtId="2" fontId="4" fillId="0" borderId="0" xfId="0" applyNumberFormat="1" applyFont="1" applyAlignment="1">
      <alignment horizontal="right" vertical="top" wrapText="1"/>
    </xf>
    <xf numFmtId="2" fontId="0" fillId="0" borderId="3" xfId="0" applyNumberFormat="1" applyBorder="1"/>
    <xf numFmtId="3" fontId="8" fillId="0" borderId="0" xfId="0" applyNumberFormat="1" applyFont="1" applyAlignment="1">
      <alignment horizontal="center"/>
    </xf>
    <xf numFmtId="0" fontId="0" fillId="0" borderId="4" xfId="0" applyBorder="1"/>
    <xf numFmtId="2" fontId="6" fillId="0" borderId="1" xfId="0" applyNumberFormat="1" applyFont="1" applyBorder="1" applyAlignment="1">
      <alignment horizontal="right" vertical="top" wrapText="1"/>
    </xf>
    <xf numFmtId="0" fontId="7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2" fontId="7" fillId="0" borderId="9" xfId="0" applyNumberFormat="1" applyFont="1" applyBorder="1" applyAlignment="1">
      <alignment horizontal="center" vertical="top" wrapText="1"/>
    </xf>
    <xf numFmtId="3" fontId="8" fillId="0" borderId="6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7" fillId="0" borderId="9" xfId="0" applyNumberFormat="1" applyFont="1" applyBorder="1" applyAlignment="1">
      <alignment horizontal="center" vertical="top" wrapText="1"/>
    </xf>
    <xf numFmtId="3" fontId="9" fillId="0" borderId="9" xfId="0" applyNumberFormat="1" applyFont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right" vertical="top" wrapText="1"/>
    </xf>
    <xf numFmtId="0" fontId="7" fillId="0" borderId="6" xfId="0" applyFont="1" applyBorder="1" applyAlignment="1">
      <alignment horizontal="center" vertical="top" wrapText="1"/>
    </xf>
    <xf numFmtId="0" fontId="11" fillId="0" borderId="0" xfId="0" applyFont="1"/>
    <xf numFmtId="0" fontId="10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10" fillId="0" borderId="0" xfId="0" applyFont="1"/>
    <xf numFmtId="0" fontId="14" fillId="0" borderId="10" xfId="0" applyFont="1" applyBorder="1" applyAlignment="1">
      <alignment horizontal="center"/>
    </xf>
    <xf numFmtId="2" fontId="15" fillId="0" borderId="2" xfId="0" applyNumberFormat="1" applyFont="1" applyBorder="1" applyAlignment="1">
      <alignment horizontal="right" vertical="top" wrapText="1"/>
    </xf>
    <xf numFmtId="2" fontId="16" fillId="0" borderId="3" xfId="0" applyNumberFormat="1" applyFont="1" applyBorder="1"/>
    <xf numFmtId="3" fontId="17" fillId="0" borderId="3" xfId="0" applyNumberFormat="1" applyFont="1" applyBorder="1" applyAlignment="1">
      <alignment horizontal="center"/>
    </xf>
    <xf numFmtId="3" fontId="18" fillId="0" borderId="2" xfId="0" applyNumberFormat="1" applyFont="1" applyBorder="1" applyAlignment="1">
      <alignment horizontal="center"/>
    </xf>
    <xf numFmtId="4" fontId="19" fillId="0" borderId="11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2" fontId="20" fillId="0" borderId="3" xfId="0" applyNumberFormat="1" applyFont="1" applyBorder="1"/>
    <xf numFmtId="2" fontId="21" fillId="0" borderId="2" xfId="0" applyNumberFormat="1" applyFont="1" applyBorder="1" applyAlignment="1">
      <alignment horizontal="right" vertical="top" wrapText="1"/>
    </xf>
    <xf numFmtId="2" fontId="14" fillId="0" borderId="2" xfId="0" applyNumberFormat="1" applyFont="1" applyBorder="1" applyAlignment="1">
      <alignment horizontal="right" vertical="top" wrapText="1"/>
    </xf>
    <xf numFmtId="3" fontId="14" fillId="0" borderId="2" xfId="0" applyNumberFormat="1" applyFont="1" applyBorder="1" applyAlignment="1">
      <alignment horizontal="right" vertical="top" wrapText="1"/>
    </xf>
    <xf numFmtId="4" fontId="23" fillId="0" borderId="11" xfId="0" applyNumberFormat="1" applyFont="1" applyBorder="1" applyAlignment="1">
      <alignment horizontal="center"/>
    </xf>
    <xf numFmtId="2" fontId="14" fillId="0" borderId="16" xfId="0" applyNumberFormat="1" applyFont="1" applyBorder="1" applyAlignment="1">
      <alignment horizontal="right" vertical="top" wrapText="1"/>
    </xf>
    <xf numFmtId="2" fontId="14" fillId="0" borderId="17" xfId="0" applyNumberFormat="1" applyFont="1" applyBorder="1" applyAlignment="1">
      <alignment horizontal="right" vertical="top" wrapText="1"/>
    </xf>
    <xf numFmtId="3" fontId="17" fillId="0" borderId="17" xfId="0" applyNumberFormat="1" applyFont="1" applyBorder="1" applyAlignment="1">
      <alignment horizontal="center"/>
    </xf>
    <xf numFmtId="3" fontId="18" fillId="0" borderId="16" xfId="0" applyNumberFormat="1" applyFont="1" applyBorder="1" applyAlignment="1">
      <alignment horizontal="center"/>
    </xf>
    <xf numFmtId="4" fontId="17" fillId="0" borderId="18" xfId="0" applyNumberFormat="1" applyFont="1" applyBorder="1" applyAlignment="1">
      <alignment horizontal="center"/>
    </xf>
    <xf numFmtId="4" fontId="23" fillId="0" borderId="18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24" fillId="0" borderId="0" xfId="0" applyFont="1"/>
    <xf numFmtId="2" fontId="17" fillId="0" borderId="0" xfId="0" applyNumberFormat="1" applyFont="1"/>
    <xf numFmtId="3" fontId="17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4" fillId="0" borderId="3" xfId="0" applyFont="1" applyBorder="1" applyAlignment="1">
      <alignment horizontal="center"/>
    </xf>
    <xf numFmtId="3" fontId="18" fillId="0" borderId="3" xfId="0" applyNumberFormat="1" applyFont="1" applyBorder="1" applyAlignment="1">
      <alignment horizontal="center"/>
    </xf>
    <xf numFmtId="3" fontId="25" fillId="0" borderId="3" xfId="0" applyNumberFormat="1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3" fontId="19" fillId="0" borderId="3" xfId="0" applyNumberFormat="1" applyFont="1" applyBorder="1" applyAlignment="1">
      <alignment horizontal="center"/>
    </xf>
    <xf numFmtId="3" fontId="27" fillId="0" borderId="3" xfId="0" applyNumberFormat="1" applyFont="1" applyBorder="1" applyAlignment="1">
      <alignment horizontal="center"/>
    </xf>
    <xf numFmtId="2" fontId="14" fillId="0" borderId="3" xfId="0" applyNumberFormat="1" applyFont="1" applyBorder="1" applyAlignment="1">
      <alignment horizontal="right" vertical="top" wrapText="1"/>
    </xf>
    <xf numFmtId="3" fontId="23" fillId="0" borderId="3" xfId="0" applyNumberFormat="1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23" fillId="0" borderId="21" xfId="0" applyFont="1" applyBorder="1"/>
    <xf numFmtId="4" fontId="23" fillId="0" borderId="21" xfId="0" applyNumberFormat="1" applyFont="1" applyBorder="1"/>
    <xf numFmtId="2" fontId="23" fillId="0" borderId="21" xfId="0" applyNumberFormat="1" applyFont="1" applyBorder="1"/>
    <xf numFmtId="3" fontId="23" fillId="0" borderId="21" xfId="0" applyNumberFormat="1" applyFont="1" applyBorder="1" applyAlignment="1">
      <alignment horizontal="center"/>
    </xf>
    <xf numFmtId="3" fontId="28" fillId="0" borderId="21" xfId="0" applyNumberFormat="1" applyFont="1" applyBorder="1" applyAlignment="1">
      <alignment horizontal="center"/>
    </xf>
    <xf numFmtId="3" fontId="24" fillId="0" borderId="19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/>
    <xf numFmtId="0" fontId="22" fillId="0" borderId="12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22" fillId="0" borderId="15" xfId="0" applyFont="1" applyBorder="1" applyAlignment="1">
      <alignment horizontal="left" vertical="top" wrapText="1"/>
    </xf>
    <xf numFmtId="2" fontId="15" fillId="0" borderId="2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top" wrapText="1"/>
    </xf>
    <xf numFmtId="2" fontId="15" fillId="0" borderId="2" xfId="0" applyNumberFormat="1" applyFont="1" applyBorder="1" applyAlignment="1">
      <alignment horizontal="left" vertical="top"/>
    </xf>
    <xf numFmtId="2" fontId="15" fillId="0" borderId="1" xfId="0" applyNumberFormat="1" applyFont="1" applyBorder="1" applyAlignment="1">
      <alignment horizontal="left" vertical="top"/>
    </xf>
    <xf numFmtId="2" fontId="15" fillId="0" borderId="4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30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2" fontId="15" fillId="0" borderId="4" xfId="0" applyNumberFormat="1" applyFont="1" applyBorder="1" applyAlignment="1">
      <alignment horizontal="left" vertical="top" wrapText="1"/>
    </xf>
    <xf numFmtId="0" fontId="29" fillId="0" borderId="0" xfId="0" applyFont="1" applyAlignment="1">
      <alignment horizontal="right" wrapText="1"/>
    </xf>
    <xf numFmtId="0" fontId="19" fillId="0" borderId="3" xfId="0" applyFont="1" applyBorder="1" applyAlignment="1">
      <alignment horizontal="center"/>
    </xf>
    <xf numFmtId="2" fontId="17" fillId="0" borderId="3" xfId="0" applyNumberFormat="1" applyFont="1" applyBorder="1" applyAlignment="1">
      <alignment horizontal="left"/>
    </xf>
    <xf numFmtId="2" fontId="17" fillId="0" borderId="3" xfId="0" applyNumberFormat="1" applyFont="1" applyBorder="1" applyAlignment="1">
      <alignment horizontal="left" wrapText="1"/>
    </xf>
    <xf numFmtId="0" fontId="22" fillId="0" borderId="3" xfId="0" applyFont="1" applyBorder="1" applyAlignment="1">
      <alignment horizontal="left" vertical="center" wrapText="1"/>
    </xf>
    <xf numFmtId="2" fontId="17" fillId="0" borderId="2" xfId="0" applyNumberFormat="1" applyFont="1" applyBorder="1" applyAlignment="1">
      <alignment horizontal="left" wrapText="1"/>
    </xf>
    <xf numFmtId="2" fontId="17" fillId="0" borderId="1" xfId="0" applyNumberFormat="1" applyFont="1" applyBorder="1" applyAlignment="1">
      <alignment horizontal="left" wrapText="1"/>
    </xf>
    <xf numFmtId="2" fontId="17" fillId="0" borderId="4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53"/>
  <sheetViews>
    <sheetView showGridLines="0" tabSelected="1" view="pageBreakPreview" topLeftCell="A8" zoomScaleNormal="100" zoomScaleSheetLayoutView="100" workbookViewId="0">
      <selection activeCell="U8" sqref="U8"/>
    </sheetView>
  </sheetViews>
  <sheetFormatPr defaultRowHeight="12.75" x14ac:dyDescent="0.2"/>
  <cols>
    <col min="1" max="1" width="4.5703125" customWidth="1"/>
    <col min="2" max="2" width="13.42578125" style="18" customWidth="1"/>
    <col min="3" max="3" width="11.28515625" customWidth="1"/>
    <col min="4" max="4" width="20.5703125" customWidth="1"/>
    <col min="5" max="5" width="14.140625" customWidth="1"/>
    <col min="6" max="6" width="17.42578125" customWidth="1"/>
    <col min="7" max="7" width="14.85546875" customWidth="1"/>
    <col min="8" max="8" width="16.28515625" hidden="1" customWidth="1"/>
    <col min="9" max="9" width="16.42578125" hidden="1" customWidth="1"/>
    <col min="10" max="10" width="14.42578125" style="2" hidden="1" customWidth="1"/>
    <col min="11" max="11" width="12" style="12" hidden="1" customWidth="1"/>
    <col min="12" max="12" width="13.7109375" style="5" hidden="1" customWidth="1"/>
    <col min="13" max="13" width="21.5703125" style="12" customWidth="1"/>
    <col min="14" max="14" width="1" hidden="1" customWidth="1"/>
    <col min="15" max="15" width="20.140625" customWidth="1"/>
    <col min="16" max="16" width="12.5703125" hidden="1" customWidth="1"/>
  </cols>
  <sheetData>
    <row r="1" spans="1:23" ht="15" customHeight="1" x14ac:dyDescent="0.2">
      <c r="A1" s="41"/>
      <c r="B1" s="40"/>
      <c r="C1" s="41"/>
      <c r="D1" s="41"/>
      <c r="E1" s="61" t="s">
        <v>80</v>
      </c>
      <c r="F1" s="41"/>
      <c r="G1" s="41"/>
      <c r="H1" s="41"/>
      <c r="I1" s="75"/>
      <c r="J1" s="75"/>
      <c r="K1" s="44"/>
      <c r="L1" s="45"/>
      <c r="M1" s="83" t="s">
        <v>81</v>
      </c>
      <c r="N1" s="83"/>
      <c r="O1" s="83"/>
      <c r="P1" s="83"/>
    </row>
    <row r="2" spans="1:23" ht="22.5" customHeight="1" x14ac:dyDescent="0.2">
      <c r="A2" s="76" t="s">
        <v>84</v>
      </c>
      <c r="B2" s="76"/>
      <c r="C2" s="76"/>
      <c r="D2" s="76"/>
      <c r="E2" s="76"/>
      <c r="F2" s="76"/>
      <c r="G2" s="76"/>
      <c r="H2" s="76"/>
      <c r="I2" s="76"/>
      <c r="J2" s="76"/>
      <c r="K2" s="44"/>
      <c r="L2" s="45"/>
      <c r="M2" s="83"/>
      <c r="N2" s="83"/>
      <c r="O2" s="83"/>
      <c r="P2" s="83"/>
      <c r="Q2" s="20"/>
      <c r="T2" s="20"/>
      <c r="U2" s="20"/>
      <c r="V2" s="20"/>
      <c r="W2" s="20"/>
    </row>
    <row r="3" spans="1:23" ht="22.5" customHeight="1" x14ac:dyDescent="0.3">
      <c r="A3" s="41"/>
      <c r="B3" s="40"/>
      <c r="C3" s="41"/>
      <c r="D3" s="41"/>
      <c r="E3" s="62" t="s">
        <v>76</v>
      </c>
      <c r="F3" s="41"/>
      <c r="G3" s="41"/>
      <c r="H3" s="41"/>
      <c r="I3" s="41"/>
      <c r="J3" s="43"/>
      <c r="K3" s="44"/>
      <c r="L3" s="45"/>
      <c r="M3" s="44"/>
      <c r="N3" s="41"/>
      <c r="O3" s="41"/>
      <c r="P3" s="41"/>
    </row>
    <row r="4" spans="1:23" ht="15" customHeight="1" thickBot="1" x14ac:dyDescent="0.25">
      <c r="A4" s="77"/>
      <c r="B4" s="77"/>
      <c r="C4" s="77"/>
      <c r="D4" s="78"/>
      <c r="E4" s="78"/>
      <c r="F4" s="78"/>
      <c r="G4" s="78"/>
      <c r="H4" s="78"/>
      <c r="I4" s="78"/>
      <c r="J4" s="3"/>
    </row>
    <row r="5" spans="1:23" ht="27.75" customHeight="1" x14ac:dyDescent="0.2">
      <c r="B5" s="8" t="s">
        <v>0</v>
      </c>
      <c r="C5" s="79" t="s">
        <v>1</v>
      </c>
      <c r="D5" s="80"/>
      <c r="E5" s="80"/>
      <c r="F5" s="80"/>
      <c r="G5" s="81"/>
      <c r="H5" s="9" t="s">
        <v>2</v>
      </c>
      <c r="I5" s="16" t="s">
        <v>54</v>
      </c>
      <c r="J5" s="10" t="s">
        <v>55</v>
      </c>
      <c r="K5" s="13" t="s">
        <v>60</v>
      </c>
      <c r="L5" s="11" t="s">
        <v>61</v>
      </c>
      <c r="M5" s="14" t="s">
        <v>82</v>
      </c>
      <c r="N5" s="6" t="s">
        <v>59</v>
      </c>
      <c r="P5" s="1"/>
    </row>
    <row r="6" spans="1:23" ht="15.75" x14ac:dyDescent="0.25">
      <c r="B6" s="22" t="s">
        <v>3</v>
      </c>
      <c r="C6" s="71" t="s">
        <v>4</v>
      </c>
      <c r="D6" s="72"/>
      <c r="E6" s="72"/>
      <c r="F6" s="72"/>
      <c r="G6" s="73"/>
      <c r="H6" s="23">
        <v>51000</v>
      </c>
      <c r="I6" s="23">
        <v>51000</v>
      </c>
      <c r="J6" s="24">
        <v>16003.96</v>
      </c>
      <c r="K6" s="25">
        <f>J6/9*12</f>
        <v>21338.613333333331</v>
      </c>
      <c r="L6" s="26"/>
      <c r="M6" s="27">
        <v>20000</v>
      </c>
      <c r="N6" s="6"/>
      <c r="P6" s="4">
        <f t="shared" ref="P6:P35" si="0">J6-I6</f>
        <v>-34996.04</v>
      </c>
    </row>
    <row r="7" spans="1:23" ht="39.75" customHeight="1" x14ac:dyDescent="0.25">
      <c r="B7" s="22" t="s">
        <v>5</v>
      </c>
      <c r="C7" s="69" t="s">
        <v>6</v>
      </c>
      <c r="D7" s="70"/>
      <c r="E7" s="70"/>
      <c r="F7" s="70"/>
      <c r="G7" s="82"/>
      <c r="H7" s="23">
        <v>65000</v>
      </c>
      <c r="I7" s="23">
        <v>65000</v>
      </c>
      <c r="J7" s="24">
        <v>137422</v>
      </c>
      <c r="K7" s="25">
        <f t="shared" ref="K7:K33" si="1">J7/9*12</f>
        <v>183229.33333333334</v>
      </c>
      <c r="L7" s="26" t="s">
        <v>62</v>
      </c>
      <c r="M7" s="27">
        <v>220000</v>
      </c>
      <c r="N7" s="6"/>
      <c r="P7" s="4">
        <f t="shared" si="0"/>
        <v>72422</v>
      </c>
    </row>
    <row r="8" spans="1:23" ht="15.75" x14ac:dyDescent="0.25">
      <c r="B8" s="22" t="s">
        <v>7</v>
      </c>
      <c r="C8" s="71" t="s">
        <v>8</v>
      </c>
      <c r="D8" s="72"/>
      <c r="E8" s="72"/>
      <c r="F8" s="72"/>
      <c r="G8" s="72"/>
      <c r="H8" s="23">
        <v>159000</v>
      </c>
      <c r="I8" s="23">
        <v>159000</v>
      </c>
      <c r="J8" s="24">
        <v>588064.19999999995</v>
      </c>
      <c r="K8" s="25">
        <f t="shared" si="1"/>
        <v>784085.59999999986</v>
      </c>
      <c r="L8" s="26">
        <f>K8/2</f>
        <v>392042.79999999993</v>
      </c>
      <c r="M8" s="27">
        <v>475600</v>
      </c>
      <c r="N8" s="6"/>
      <c r="P8" s="4">
        <f t="shared" si="0"/>
        <v>429064.19999999995</v>
      </c>
    </row>
    <row r="9" spans="1:23" ht="15.75" x14ac:dyDescent="0.25">
      <c r="B9" s="22" t="s">
        <v>9</v>
      </c>
      <c r="C9" s="71" t="s">
        <v>8</v>
      </c>
      <c r="D9" s="72"/>
      <c r="E9" s="72"/>
      <c r="F9" s="72"/>
      <c r="G9" s="72"/>
      <c r="H9" s="23">
        <v>675000</v>
      </c>
      <c r="I9" s="23">
        <v>675000</v>
      </c>
      <c r="J9" s="24">
        <v>2383248.9900000002</v>
      </c>
      <c r="K9" s="25">
        <f t="shared" si="1"/>
        <v>3177665.3200000003</v>
      </c>
      <c r="L9" s="26">
        <f>K9/2</f>
        <v>1588832.6600000001</v>
      </c>
      <c r="M9" s="27">
        <v>1900000</v>
      </c>
      <c r="N9" s="6"/>
      <c r="P9" s="4">
        <f t="shared" si="0"/>
        <v>1708248.9900000002</v>
      </c>
    </row>
    <row r="10" spans="1:23" ht="15.75" x14ac:dyDescent="0.25">
      <c r="B10" s="22" t="s">
        <v>10</v>
      </c>
      <c r="C10" s="71" t="s">
        <v>11</v>
      </c>
      <c r="D10" s="72"/>
      <c r="E10" s="72"/>
      <c r="F10" s="72"/>
      <c r="G10" s="73"/>
      <c r="H10" s="23">
        <v>2780000</v>
      </c>
      <c r="I10" s="23">
        <v>2780000</v>
      </c>
      <c r="J10" s="24">
        <v>2954353.55</v>
      </c>
      <c r="K10" s="25">
        <f t="shared" si="1"/>
        <v>3939138.0666666664</v>
      </c>
      <c r="L10" s="26"/>
      <c r="M10" s="27">
        <v>4300000</v>
      </c>
      <c r="N10" s="6"/>
      <c r="P10" s="4">
        <f t="shared" si="0"/>
        <v>174353.54999999981</v>
      </c>
    </row>
    <row r="11" spans="1:23" ht="25.5" customHeight="1" x14ac:dyDescent="0.25">
      <c r="B11" s="22" t="s">
        <v>12</v>
      </c>
      <c r="C11" s="69" t="s">
        <v>13</v>
      </c>
      <c r="D11" s="70"/>
      <c r="E11" s="70"/>
      <c r="F11" s="70"/>
      <c r="G11" s="70"/>
      <c r="H11" s="23">
        <v>17000</v>
      </c>
      <c r="I11" s="23">
        <v>17000</v>
      </c>
      <c r="J11" s="24">
        <v>30642.61</v>
      </c>
      <c r="K11" s="25">
        <f t="shared" si="1"/>
        <v>40856.813333333332</v>
      </c>
      <c r="L11" s="26"/>
      <c r="M11" s="27">
        <v>30000</v>
      </c>
      <c r="N11" s="6"/>
      <c r="P11" s="4">
        <f t="shared" si="0"/>
        <v>13642.61</v>
      </c>
    </row>
    <row r="12" spans="1:23" ht="28.5" customHeight="1" x14ac:dyDescent="0.25">
      <c r="B12" s="22" t="s">
        <v>14</v>
      </c>
      <c r="C12" s="69" t="s">
        <v>15</v>
      </c>
      <c r="D12" s="70"/>
      <c r="E12" s="70"/>
      <c r="F12" s="70"/>
      <c r="G12" s="70"/>
      <c r="H12" s="23">
        <v>170000</v>
      </c>
      <c r="I12" s="23">
        <v>170000</v>
      </c>
      <c r="J12" s="24">
        <v>456496.05</v>
      </c>
      <c r="K12" s="25">
        <f t="shared" si="1"/>
        <v>608661.4</v>
      </c>
      <c r="L12" s="26"/>
      <c r="M12" s="27">
        <v>300000</v>
      </c>
      <c r="N12" s="6"/>
      <c r="P12" s="4">
        <f t="shared" si="0"/>
        <v>286496.05</v>
      </c>
    </row>
    <row r="13" spans="1:23" ht="29.25" customHeight="1" x14ac:dyDescent="0.25">
      <c r="B13" s="22" t="s">
        <v>16</v>
      </c>
      <c r="C13" s="69" t="s">
        <v>17</v>
      </c>
      <c r="D13" s="70"/>
      <c r="E13" s="70"/>
      <c r="F13" s="70"/>
      <c r="G13" s="70"/>
      <c r="H13" s="23">
        <v>14000</v>
      </c>
      <c r="I13" s="23">
        <v>14000</v>
      </c>
      <c r="J13" s="24">
        <v>102035.35</v>
      </c>
      <c r="K13" s="25">
        <f t="shared" si="1"/>
        <v>136047.13333333333</v>
      </c>
      <c r="L13" s="26"/>
      <c r="M13" s="27">
        <v>400000</v>
      </c>
      <c r="N13" s="6"/>
      <c r="P13" s="4">
        <f t="shared" si="0"/>
        <v>88035.35</v>
      </c>
    </row>
    <row r="14" spans="1:23" ht="28.5" customHeight="1" x14ac:dyDescent="0.25">
      <c r="B14" s="22" t="s">
        <v>18</v>
      </c>
      <c r="C14" s="69" t="s">
        <v>19</v>
      </c>
      <c r="D14" s="70"/>
      <c r="E14" s="70"/>
      <c r="F14" s="70"/>
      <c r="G14" s="70"/>
      <c r="H14" s="23">
        <v>770000</v>
      </c>
      <c r="I14" s="23">
        <v>770000</v>
      </c>
      <c r="J14" s="24">
        <v>1273422.96</v>
      </c>
      <c r="K14" s="25">
        <f t="shared" si="1"/>
        <v>1697897.28</v>
      </c>
      <c r="L14" s="26"/>
      <c r="M14" s="27">
        <v>3050500</v>
      </c>
      <c r="N14" s="6"/>
      <c r="P14" s="4">
        <f t="shared" si="0"/>
        <v>503422.95999999996</v>
      </c>
    </row>
    <row r="15" spans="1:23" ht="15.75" x14ac:dyDescent="0.25">
      <c r="B15" s="22" t="s">
        <v>20</v>
      </c>
      <c r="C15" s="69" t="s">
        <v>21</v>
      </c>
      <c r="D15" s="70"/>
      <c r="E15" s="70"/>
      <c r="F15" s="70"/>
      <c r="G15" s="70"/>
      <c r="H15" s="23">
        <v>12850000</v>
      </c>
      <c r="I15" s="23">
        <v>12850000</v>
      </c>
      <c r="J15" s="24">
        <v>7503213.5</v>
      </c>
      <c r="K15" s="25">
        <f>J15/9*12</f>
        <v>10004284.666666666</v>
      </c>
      <c r="L15" s="26"/>
      <c r="M15" s="27">
        <v>10005000</v>
      </c>
      <c r="N15" s="6"/>
      <c r="P15" s="4">
        <f t="shared" si="0"/>
        <v>-5346786.5</v>
      </c>
    </row>
    <row r="16" spans="1:23" ht="15.75" x14ac:dyDescent="0.25">
      <c r="B16" s="22" t="s">
        <v>22</v>
      </c>
      <c r="C16" s="69" t="s">
        <v>23</v>
      </c>
      <c r="D16" s="70"/>
      <c r="E16" s="70"/>
      <c r="F16" s="70"/>
      <c r="G16" s="70"/>
      <c r="H16" s="23">
        <v>5400000</v>
      </c>
      <c r="I16" s="23">
        <v>5400000</v>
      </c>
      <c r="J16" s="24">
        <v>5462355.1799999997</v>
      </c>
      <c r="K16" s="25">
        <f t="shared" si="1"/>
        <v>7283140.2399999993</v>
      </c>
      <c r="L16" s="28">
        <v>2000000</v>
      </c>
      <c r="M16" s="27">
        <v>9800000</v>
      </c>
      <c r="N16" s="6">
        <v>2580000</v>
      </c>
      <c r="P16" s="4">
        <f t="shared" si="0"/>
        <v>62355.179999999702</v>
      </c>
    </row>
    <row r="17" spans="2:16" ht="15.75" x14ac:dyDescent="0.25">
      <c r="B17" s="22" t="s">
        <v>24</v>
      </c>
      <c r="C17" s="69" t="s">
        <v>25</v>
      </c>
      <c r="D17" s="70"/>
      <c r="E17" s="70"/>
      <c r="F17" s="70"/>
      <c r="G17" s="70"/>
      <c r="H17" s="23">
        <v>240000</v>
      </c>
      <c r="I17" s="23">
        <v>240000</v>
      </c>
      <c r="J17" s="24">
        <v>298602.3</v>
      </c>
      <c r="K17" s="25">
        <f t="shared" si="1"/>
        <v>398136.4</v>
      </c>
      <c r="L17" s="26"/>
      <c r="M17" s="27">
        <v>410000</v>
      </c>
      <c r="N17" s="6"/>
      <c r="P17" s="4">
        <f t="shared" si="0"/>
        <v>58602.299999999988</v>
      </c>
    </row>
    <row r="18" spans="2:16" ht="15.75" x14ac:dyDescent="0.25">
      <c r="B18" s="22" t="s">
        <v>26</v>
      </c>
      <c r="C18" s="69" t="s">
        <v>27</v>
      </c>
      <c r="D18" s="70"/>
      <c r="E18" s="70"/>
      <c r="F18" s="70"/>
      <c r="G18" s="70"/>
      <c r="H18" s="23">
        <v>1260000</v>
      </c>
      <c r="I18" s="23">
        <v>1260000</v>
      </c>
      <c r="J18" s="24">
        <v>1238527.3700000001</v>
      </c>
      <c r="K18" s="25">
        <f t="shared" si="1"/>
        <v>1651369.8266666669</v>
      </c>
      <c r="L18" s="28">
        <v>500000</v>
      </c>
      <c r="M18" s="27">
        <v>2100000</v>
      </c>
      <c r="N18" s="6">
        <v>550000</v>
      </c>
      <c r="P18" s="4">
        <f t="shared" si="0"/>
        <v>-21472.629999999888</v>
      </c>
    </row>
    <row r="19" spans="2:16" ht="15.75" x14ac:dyDescent="0.25">
      <c r="B19" s="22" t="s">
        <v>28</v>
      </c>
      <c r="C19" s="69" t="s">
        <v>29</v>
      </c>
      <c r="D19" s="70"/>
      <c r="E19" s="70"/>
      <c r="F19" s="70"/>
      <c r="G19" s="70"/>
      <c r="H19" s="23">
        <v>1180000</v>
      </c>
      <c r="I19" s="23">
        <v>1180000</v>
      </c>
      <c r="J19" s="24">
        <v>690284.9</v>
      </c>
      <c r="K19" s="25">
        <f t="shared" si="1"/>
        <v>920379.8666666667</v>
      </c>
      <c r="L19" s="26"/>
      <c r="M19" s="27">
        <v>1000000</v>
      </c>
      <c r="N19" s="6"/>
      <c r="P19" s="4">
        <f t="shared" si="0"/>
        <v>-489715.1</v>
      </c>
    </row>
    <row r="20" spans="2:16" ht="15.75" x14ac:dyDescent="0.25">
      <c r="B20" s="22" t="s">
        <v>30</v>
      </c>
      <c r="C20" s="69" t="s">
        <v>31</v>
      </c>
      <c r="D20" s="70"/>
      <c r="E20" s="70"/>
      <c r="F20" s="70"/>
      <c r="G20" s="70"/>
      <c r="H20" s="23">
        <v>80000</v>
      </c>
      <c r="I20" s="23">
        <v>80000</v>
      </c>
      <c r="J20" s="24">
        <v>72454.720000000001</v>
      </c>
      <c r="K20" s="25">
        <f t="shared" si="1"/>
        <v>96606.293333333335</v>
      </c>
      <c r="L20" s="26"/>
      <c r="M20" s="27">
        <v>100000</v>
      </c>
      <c r="N20" s="6"/>
      <c r="P20" s="4">
        <f t="shared" si="0"/>
        <v>-7545.2799999999988</v>
      </c>
    </row>
    <row r="21" spans="2:16" ht="15.75" x14ac:dyDescent="0.25">
      <c r="B21" s="22" t="s">
        <v>32</v>
      </c>
      <c r="C21" s="69" t="s">
        <v>33</v>
      </c>
      <c r="D21" s="70"/>
      <c r="E21" s="70"/>
      <c r="F21" s="70"/>
      <c r="G21" s="70"/>
      <c r="H21" s="23">
        <v>2860000</v>
      </c>
      <c r="I21" s="23">
        <v>2860000</v>
      </c>
      <c r="J21" s="24">
        <v>2886126.73</v>
      </c>
      <c r="K21" s="25">
        <f t="shared" si="1"/>
        <v>3848168.9733333336</v>
      </c>
      <c r="L21" s="26">
        <v>1.1200000000000001</v>
      </c>
      <c r="M21" s="27">
        <v>4600000</v>
      </c>
      <c r="N21" s="6"/>
      <c r="P21" s="4">
        <f t="shared" si="0"/>
        <v>26126.729999999981</v>
      </c>
    </row>
    <row r="22" spans="2:16" ht="15.75" x14ac:dyDescent="0.25">
      <c r="B22" s="22" t="s">
        <v>34</v>
      </c>
      <c r="C22" s="69" t="s">
        <v>35</v>
      </c>
      <c r="D22" s="70"/>
      <c r="E22" s="70"/>
      <c r="F22" s="70"/>
      <c r="G22" s="70"/>
      <c r="H22" s="23">
        <v>22900000</v>
      </c>
      <c r="I22" s="23">
        <v>22900000</v>
      </c>
      <c r="J22" s="24">
        <v>24535387.359999999</v>
      </c>
      <c r="K22" s="25">
        <f t="shared" si="1"/>
        <v>32713849.813333333</v>
      </c>
      <c r="L22" s="26">
        <v>1.1200000000000001</v>
      </c>
      <c r="M22" s="27">
        <v>38000000</v>
      </c>
      <c r="N22" s="6"/>
      <c r="P22" s="4">
        <f t="shared" si="0"/>
        <v>1635387.3599999994</v>
      </c>
    </row>
    <row r="23" spans="2:16" ht="26.25" customHeight="1" x14ac:dyDescent="0.25">
      <c r="B23" s="22" t="s">
        <v>57</v>
      </c>
      <c r="C23" s="69" t="s">
        <v>36</v>
      </c>
      <c r="D23" s="70"/>
      <c r="E23" s="70"/>
      <c r="F23" s="70"/>
      <c r="G23" s="70"/>
      <c r="H23" s="23">
        <v>4500</v>
      </c>
      <c r="I23" s="23">
        <v>4500</v>
      </c>
      <c r="J23" s="24">
        <v>13530</v>
      </c>
      <c r="K23" s="25">
        <f t="shared" si="1"/>
        <v>18040</v>
      </c>
      <c r="L23" s="26"/>
      <c r="M23" s="27">
        <v>18000</v>
      </c>
      <c r="N23" s="6"/>
      <c r="P23" s="4">
        <f t="shared" si="0"/>
        <v>9030</v>
      </c>
    </row>
    <row r="24" spans="2:16" ht="15.75" x14ac:dyDescent="0.25">
      <c r="B24" s="22" t="s">
        <v>37</v>
      </c>
      <c r="C24" s="69" t="s">
        <v>38</v>
      </c>
      <c r="D24" s="70"/>
      <c r="E24" s="70"/>
      <c r="F24" s="70"/>
      <c r="G24" s="70"/>
      <c r="H24" s="23">
        <v>14600</v>
      </c>
      <c r="I24" s="23">
        <v>14600</v>
      </c>
      <c r="J24" s="24">
        <v>30750</v>
      </c>
      <c r="K24" s="25">
        <f t="shared" si="1"/>
        <v>41000</v>
      </c>
      <c r="L24" s="26"/>
      <c r="M24" s="27">
        <v>41000</v>
      </c>
      <c r="N24" s="6"/>
      <c r="P24" s="4">
        <f t="shared" si="0"/>
        <v>16150</v>
      </c>
    </row>
    <row r="25" spans="2:16" ht="30" customHeight="1" x14ac:dyDescent="0.25">
      <c r="B25" s="22" t="s">
        <v>39</v>
      </c>
      <c r="C25" s="69" t="s">
        <v>40</v>
      </c>
      <c r="D25" s="70"/>
      <c r="E25" s="70"/>
      <c r="F25" s="70"/>
      <c r="G25" s="70"/>
      <c r="H25" s="23">
        <v>45000</v>
      </c>
      <c r="I25" s="23">
        <v>45000</v>
      </c>
      <c r="J25" s="24">
        <v>27153</v>
      </c>
      <c r="K25" s="25">
        <f t="shared" si="1"/>
        <v>36204</v>
      </c>
      <c r="L25" s="26"/>
      <c r="M25" s="27">
        <v>36400</v>
      </c>
      <c r="N25" s="6"/>
      <c r="P25" s="4">
        <f t="shared" si="0"/>
        <v>-17847</v>
      </c>
    </row>
    <row r="26" spans="2:16" ht="30.75" customHeight="1" x14ac:dyDescent="0.25">
      <c r="B26" s="22" t="s">
        <v>41</v>
      </c>
      <c r="C26" s="69" t="s">
        <v>42</v>
      </c>
      <c r="D26" s="70"/>
      <c r="E26" s="70"/>
      <c r="F26" s="70"/>
      <c r="G26" s="70"/>
      <c r="H26" s="23">
        <v>14900</v>
      </c>
      <c r="I26" s="23">
        <v>14900</v>
      </c>
      <c r="J26" s="24">
        <v>26294</v>
      </c>
      <c r="K26" s="25">
        <f t="shared" si="1"/>
        <v>35058.666666666672</v>
      </c>
      <c r="L26" s="26"/>
      <c r="M26" s="27">
        <v>35100</v>
      </c>
      <c r="N26" s="6"/>
      <c r="P26" s="4">
        <f t="shared" si="0"/>
        <v>11394</v>
      </c>
    </row>
    <row r="27" spans="2:16" ht="15.75" x14ac:dyDescent="0.25">
      <c r="B27" s="22" t="s">
        <v>43</v>
      </c>
      <c r="C27" s="69" t="s">
        <v>44</v>
      </c>
      <c r="D27" s="70"/>
      <c r="E27" s="70"/>
      <c r="F27" s="70"/>
      <c r="G27" s="70"/>
      <c r="H27" s="23">
        <v>1350000</v>
      </c>
      <c r="I27" s="23">
        <v>1350000</v>
      </c>
      <c r="J27" s="29">
        <f>1256266.8+101170.83</f>
        <v>1357437.6300000001</v>
      </c>
      <c r="K27" s="25">
        <f t="shared" si="1"/>
        <v>1809916.8400000003</v>
      </c>
      <c r="L27" s="26"/>
      <c r="M27" s="27">
        <v>1810000</v>
      </c>
      <c r="N27" s="6"/>
      <c r="P27" s="4">
        <f t="shared" si="0"/>
        <v>7437.6300000001211</v>
      </c>
    </row>
    <row r="28" spans="2:16" ht="15.75" x14ac:dyDescent="0.25">
      <c r="B28" s="22" t="s">
        <v>45</v>
      </c>
      <c r="C28" s="69" t="s">
        <v>46</v>
      </c>
      <c r="D28" s="70"/>
      <c r="E28" s="70"/>
      <c r="F28" s="70"/>
      <c r="G28" s="70"/>
      <c r="H28" s="23">
        <v>90000</v>
      </c>
      <c r="I28" s="23">
        <v>90000</v>
      </c>
      <c r="J28" s="24">
        <v>89440</v>
      </c>
      <c r="K28" s="25">
        <f t="shared" si="1"/>
        <v>119253.33333333333</v>
      </c>
      <c r="L28" s="26"/>
      <c r="M28" s="27">
        <v>120000</v>
      </c>
      <c r="N28" s="6"/>
      <c r="P28" s="4">
        <f t="shared" si="0"/>
        <v>-560</v>
      </c>
    </row>
    <row r="29" spans="2:16" ht="51.75" customHeight="1" x14ac:dyDescent="0.25">
      <c r="B29" s="22">
        <v>22012900</v>
      </c>
      <c r="C29" s="69" t="s">
        <v>77</v>
      </c>
      <c r="D29" s="70"/>
      <c r="E29" s="70"/>
      <c r="F29" s="70"/>
      <c r="G29" s="70"/>
      <c r="H29" s="30"/>
      <c r="I29" s="30">
        <v>0</v>
      </c>
      <c r="J29" s="24">
        <v>2020</v>
      </c>
      <c r="K29" s="25">
        <f t="shared" si="1"/>
        <v>2693.3333333333335</v>
      </c>
      <c r="L29" s="26"/>
      <c r="M29" s="27">
        <v>2700</v>
      </c>
      <c r="N29" s="6"/>
      <c r="P29" s="4">
        <f t="shared" si="0"/>
        <v>2020</v>
      </c>
    </row>
    <row r="30" spans="2:16" ht="28.5" customHeight="1" x14ac:dyDescent="0.25">
      <c r="B30" s="22" t="s">
        <v>58</v>
      </c>
      <c r="C30" s="69" t="s">
        <v>47</v>
      </c>
      <c r="D30" s="70"/>
      <c r="E30" s="70"/>
      <c r="F30" s="70"/>
      <c r="G30" s="70"/>
      <c r="H30" s="23">
        <v>628000</v>
      </c>
      <c r="I30" s="23">
        <v>628000</v>
      </c>
      <c r="J30" s="24">
        <v>655077.71</v>
      </c>
      <c r="K30" s="25">
        <f t="shared" si="1"/>
        <v>873436.94666666666</v>
      </c>
      <c r="L30" s="26"/>
      <c r="M30" s="27">
        <v>1000000</v>
      </c>
      <c r="N30" s="6"/>
      <c r="O30" s="17"/>
      <c r="P30" s="4">
        <f t="shared" si="0"/>
        <v>27077.709999999963</v>
      </c>
    </row>
    <row r="31" spans="2:16" ht="27" customHeight="1" x14ac:dyDescent="0.25">
      <c r="B31" s="22" t="s">
        <v>48</v>
      </c>
      <c r="C31" s="69" t="s">
        <v>49</v>
      </c>
      <c r="D31" s="70"/>
      <c r="E31" s="70"/>
      <c r="F31" s="70"/>
      <c r="G31" s="70"/>
      <c r="H31" s="23">
        <v>120000</v>
      </c>
      <c r="I31" s="23">
        <v>120000</v>
      </c>
      <c r="J31" s="24">
        <v>107904.44</v>
      </c>
      <c r="K31" s="25">
        <f t="shared" si="1"/>
        <v>143872.58666666667</v>
      </c>
      <c r="L31" s="26"/>
      <c r="M31" s="27">
        <v>144000</v>
      </c>
      <c r="N31" s="6"/>
      <c r="P31" s="4">
        <f t="shared" si="0"/>
        <v>-12095.559999999998</v>
      </c>
    </row>
    <row r="32" spans="2:16" ht="15.75" x14ac:dyDescent="0.25">
      <c r="B32" s="22">
        <v>22090200</v>
      </c>
      <c r="C32" s="69" t="s">
        <v>56</v>
      </c>
      <c r="D32" s="70"/>
      <c r="E32" s="70"/>
      <c r="F32" s="70"/>
      <c r="G32" s="70"/>
      <c r="H32" s="23"/>
      <c r="I32" s="23">
        <v>0</v>
      </c>
      <c r="J32" s="24">
        <v>2036.23</v>
      </c>
      <c r="K32" s="25">
        <f t="shared" si="1"/>
        <v>2714.9733333333334</v>
      </c>
      <c r="L32" s="26"/>
      <c r="M32" s="27">
        <v>3000</v>
      </c>
      <c r="N32" s="6"/>
      <c r="P32" s="4">
        <f t="shared" si="0"/>
        <v>2036.23</v>
      </c>
    </row>
    <row r="33" spans="2:18" ht="31.5" customHeight="1" x14ac:dyDescent="0.25">
      <c r="B33" s="22" t="s">
        <v>50</v>
      </c>
      <c r="C33" s="69" t="s">
        <v>51</v>
      </c>
      <c r="D33" s="70"/>
      <c r="E33" s="70"/>
      <c r="F33" s="70"/>
      <c r="G33" s="70"/>
      <c r="H33" s="23">
        <v>62000</v>
      </c>
      <c r="I33" s="23">
        <v>62000</v>
      </c>
      <c r="J33" s="24">
        <v>58973</v>
      </c>
      <c r="K33" s="25">
        <f t="shared" si="1"/>
        <v>78630.666666666672</v>
      </c>
      <c r="L33" s="26"/>
      <c r="M33" s="27">
        <v>78700</v>
      </c>
      <c r="N33" s="6"/>
      <c r="P33" s="4">
        <f t="shared" si="0"/>
        <v>-3027</v>
      </c>
    </row>
    <row r="34" spans="2:18" ht="20.25" customHeight="1" x14ac:dyDescent="0.3">
      <c r="B34" s="63" t="s">
        <v>52</v>
      </c>
      <c r="C34" s="64"/>
      <c r="D34" s="64"/>
      <c r="E34" s="64"/>
      <c r="F34" s="64"/>
      <c r="G34" s="65"/>
      <c r="H34" s="31">
        <v>53800000</v>
      </c>
      <c r="I34" s="31">
        <f>SUM(I6:I33)</f>
        <v>53800000</v>
      </c>
      <c r="J34" s="31">
        <f>SUM(J6:J33)</f>
        <v>52999257.740000002</v>
      </c>
      <c r="K34" s="32">
        <f>SUM(K6:K33)</f>
        <v>70665676.986666679</v>
      </c>
      <c r="L34" s="32"/>
      <c r="M34" s="33">
        <f>SUM(M6:M33)</f>
        <v>80000000</v>
      </c>
      <c r="N34" s="7"/>
      <c r="P34" s="4">
        <f t="shared" si="0"/>
        <v>-800742.25999999791</v>
      </c>
    </row>
    <row r="35" spans="2:18" ht="19.5" customHeight="1" thickBot="1" x14ac:dyDescent="0.25">
      <c r="B35" s="66" t="s">
        <v>73</v>
      </c>
      <c r="C35" s="67"/>
      <c r="D35" s="67"/>
      <c r="E35" s="67"/>
      <c r="F35" s="67"/>
      <c r="G35" s="68"/>
      <c r="H35" s="34">
        <v>86964900</v>
      </c>
      <c r="I35" s="34"/>
      <c r="J35" s="35"/>
      <c r="K35" s="36"/>
      <c r="L35" s="37"/>
      <c r="M35" s="38"/>
      <c r="N35" s="6"/>
      <c r="O35" s="2"/>
      <c r="P35" s="4">
        <f t="shared" si="0"/>
        <v>0</v>
      </c>
    </row>
    <row r="36" spans="2:18" ht="19.5" customHeight="1" thickBot="1" x14ac:dyDescent="0.35">
      <c r="B36" s="66" t="s">
        <v>74</v>
      </c>
      <c r="C36" s="67"/>
      <c r="D36" s="67"/>
      <c r="E36" s="67"/>
      <c r="F36" s="67"/>
      <c r="G36" s="68"/>
      <c r="H36" s="34">
        <v>86964900</v>
      </c>
      <c r="I36" s="34"/>
      <c r="J36" s="35"/>
      <c r="K36" s="36"/>
      <c r="L36" s="37"/>
      <c r="M36" s="39">
        <f>M34+M35</f>
        <v>80000000</v>
      </c>
      <c r="N36" s="6"/>
      <c r="P36" s="4">
        <f t="shared" ref="P36" si="2">J36-I36</f>
        <v>0</v>
      </c>
    </row>
    <row r="37" spans="2:18" ht="17.100000000000001" customHeight="1" x14ac:dyDescent="0.2">
      <c r="B37" s="74"/>
      <c r="C37" s="74"/>
      <c r="D37" s="74"/>
      <c r="E37" s="74"/>
      <c r="G37" s="74"/>
      <c r="H37" s="74"/>
      <c r="I37" s="74"/>
      <c r="M37" s="15"/>
    </row>
    <row r="38" spans="2:18" ht="28.5" customHeight="1" x14ac:dyDescent="0.3">
      <c r="B38" s="40"/>
      <c r="C38" s="41"/>
      <c r="D38" s="41"/>
      <c r="E38" s="42" t="s">
        <v>72</v>
      </c>
      <c r="F38" s="41"/>
      <c r="G38" s="41"/>
      <c r="H38" s="41"/>
      <c r="I38" s="41"/>
      <c r="J38" s="43"/>
      <c r="K38" s="44"/>
      <c r="L38" s="45"/>
      <c r="M38" s="44"/>
    </row>
    <row r="39" spans="2:18" ht="24.75" customHeight="1" x14ac:dyDescent="0.25">
      <c r="B39" s="46">
        <v>19010100</v>
      </c>
      <c r="C39" s="86" t="s">
        <v>63</v>
      </c>
      <c r="D39" s="86"/>
      <c r="E39" s="86"/>
      <c r="F39" s="86"/>
      <c r="G39" s="86"/>
      <c r="H39" s="86"/>
      <c r="I39" s="86"/>
      <c r="J39" s="25">
        <v>53779.58</v>
      </c>
      <c r="K39" s="25">
        <f>J39/9*12</f>
        <v>71706.106666666674</v>
      </c>
      <c r="L39" s="47"/>
      <c r="M39" s="48">
        <v>70800</v>
      </c>
    </row>
    <row r="40" spans="2:18" ht="17.25" customHeight="1" x14ac:dyDescent="0.25">
      <c r="B40" s="46">
        <v>19010200</v>
      </c>
      <c r="C40" s="85" t="s">
        <v>64</v>
      </c>
      <c r="D40" s="85"/>
      <c r="E40" s="85"/>
      <c r="F40" s="85"/>
      <c r="G40" s="85"/>
      <c r="H40" s="85"/>
      <c r="I40" s="85"/>
      <c r="J40" s="25">
        <v>19740.97</v>
      </c>
      <c r="K40" s="25">
        <f t="shared" ref="K40:K41" si="3">J40/9*12</f>
        <v>26321.293333333335</v>
      </c>
      <c r="L40" s="47">
        <v>492893.11</v>
      </c>
      <c r="M40" s="48">
        <v>28800</v>
      </c>
    </row>
    <row r="41" spans="2:18" ht="39" customHeight="1" x14ac:dyDescent="0.25">
      <c r="B41" s="46">
        <v>19010300</v>
      </c>
      <c r="C41" s="86" t="s">
        <v>65</v>
      </c>
      <c r="D41" s="86"/>
      <c r="E41" s="86"/>
      <c r="F41" s="86"/>
      <c r="G41" s="86"/>
      <c r="H41" s="86"/>
      <c r="I41" s="86"/>
      <c r="J41" s="25">
        <v>243.67</v>
      </c>
      <c r="K41" s="25">
        <f t="shared" si="3"/>
        <v>324.89333333333332</v>
      </c>
      <c r="L41" s="47"/>
      <c r="M41" s="48">
        <v>400</v>
      </c>
    </row>
    <row r="42" spans="2:18" ht="20.25" hidden="1" customHeight="1" x14ac:dyDescent="0.35">
      <c r="B42" s="49"/>
      <c r="C42" s="84"/>
      <c r="D42" s="84"/>
      <c r="E42" s="84"/>
      <c r="F42" s="84"/>
      <c r="G42" s="84"/>
      <c r="H42" s="84"/>
      <c r="I42" s="84"/>
      <c r="J42" s="50"/>
      <c r="K42" s="50">
        <f t="shared" ref="K42:L42" si="4">K39+K40+K41</f>
        <v>98352.293333333335</v>
      </c>
      <c r="L42" s="50">
        <f t="shared" si="4"/>
        <v>492893.11</v>
      </c>
      <c r="M42" s="51">
        <f>M39+M40+M41</f>
        <v>100000</v>
      </c>
    </row>
    <row r="43" spans="2:18" ht="15.75" hidden="1" x14ac:dyDescent="0.25">
      <c r="B43" s="84" t="s">
        <v>66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</row>
    <row r="44" spans="2:18" ht="24.75" customHeight="1" x14ac:dyDescent="0.25">
      <c r="B44" s="46">
        <v>50110000</v>
      </c>
      <c r="C44" s="86" t="s">
        <v>69</v>
      </c>
      <c r="D44" s="86"/>
      <c r="E44" s="86"/>
      <c r="F44" s="86"/>
      <c r="G44" s="86"/>
      <c r="H44" s="86"/>
      <c r="I44" s="86"/>
      <c r="J44" s="25">
        <v>61450</v>
      </c>
      <c r="K44" s="25">
        <f>J44/9*12</f>
        <v>81933.333333333328</v>
      </c>
      <c r="L44" s="47"/>
      <c r="M44" s="48">
        <v>100000</v>
      </c>
    </row>
    <row r="45" spans="2:18" ht="15.75" hidden="1" x14ac:dyDescent="0.25">
      <c r="B45" s="84" t="s">
        <v>67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</row>
    <row r="46" spans="2:18" ht="24.75" customHeight="1" x14ac:dyDescent="0.25">
      <c r="B46" s="46">
        <v>24170000</v>
      </c>
      <c r="C46" s="86" t="s">
        <v>68</v>
      </c>
      <c r="D46" s="86"/>
      <c r="E46" s="86"/>
      <c r="F46" s="86"/>
      <c r="G46" s="86"/>
      <c r="H46" s="86"/>
      <c r="I46" s="86"/>
      <c r="J46" s="25"/>
      <c r="K46" s="25"/>
      <c r="L46" s="47"/>
      <c r="M46" s="48">
        <v>300000</v>
      </c>
      <c r="O46" s="19" t="s">
        <v>83</v>
      </c>
    </row>
    <row r="47" spans="2:18" ht="15.75" hidden="1" x14ac:dyDescent="0.25">
      <c r="B47" s="84" t="s">
        <v>70</v>
      </c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R47" s="17"/>
    </row>
    <row r="48" spans="2:18" ht="34.5" customHeight="1" x14ac:dyDescent="0.25">
      <c r="B48" s="46">
        <v>25010100</v>
      </c>
      <c r="C48" s="88" t="s">
        <v>71</v>
      </c>
      <c r="D48" s="89"/>
      <c r="E48" s="89"/>
      <c r="F48" s="89"/>
      <c r="G48" s="89"/>
      <c r="H48" s="89"/>
      <c r="I48" s="90"/>
      <c r="J48" s="25"/>
      <c r="K48" s="25"/>
      <c r="L48" s="47"/>
      <c r="M48" s="48">
        <v>6500000</v>
      </c>
    </row>
    <row r="49" spans="2:16" ht="34.5" customHeight="1" x14ac:dyDescent="0.3">
      <c r="B49" s="87" t="s">
        <v>75</v>
      </c>
      <c r="C49" s="87"/>
      <c r="D49" s="87"/>
      <c r="E49" s="87"/>
      <c r="F49" s="87"/>
      <c r="G49" s="87"/>
      <c r="H49" s="52">
        <v>86964900</v>
      </c>
      <c r="I49" s="52"/>
      <c r="J49" s="52"/>
      <c r="K49" s="25"/>
      <c r="L49" s="47"/>
      <c r="M49" s="53">
        <f>M42+M44+M46+M48</f>
        <v>7000000</v>
      </c>
      <c r="N49" s="6"/>
      <c r="P49" s="4">
        <f t="shared" ref="P49" si="5">J49-I49</f>
        <v>0</v>
      </c>
    </row>
    <row r="50" spans="2:16" ht="13.5" thickBot="1" x14ac:dyDescent="0.25">
      <c r="B50" s="40"/>
      <c r="C50" s="41"/>
      <c r="D50" s="41"/>
      <c r="E50" s="41"/>
      <c r="F50" s="41"/>
      <c r="G50" s="41"/>
      <c r="H50" s="41"/>
      <c r="I50" s="41"/>
      <c r="J50" s="43"/>
      <c r="K50" s="44"/>
      <c r="L50" s="45"/>
      <c r="M50" s="44"/>
    </row>
    <row r="51" spans="2:16" ht="21" thickBot="1" x14ac:dyDescent="0.35">
      <c r="B51" s="54"/>
      <c r="C51" s="55" t="s">
        <v>79</v>
      </c>
      <c r="D51" s="55"/>
      <c r="E51" s="55"/>
      <c r="F51" s="56"/>
      <c r="G51" s="55"/>
      <c r="H51" s="55"/>
      <c r="I51" s="55"/>
      <c r="J51" s="57"/>
      <c r="K51" s="58"/>
      <c r="L51" s="59"/>
      <c r="M51" s="60">
        <f>M36+M49</f>
        <v>87000000</v>
      </c>
    </row>
    <row r="53" spans="2:16" x14ac:dyDescent="0.2">
      <c r="D53" s="18" t="s">
        <v>78</v>
      </c>
      <c r="G53" s="21" t="s">
        <v>53</v>
      </c>
    </row>
  </sheetData>
  <mergeCells count="50">
    <mergeCell ref="B49:G49"/>
    <mergeCell ref="C44:I44"/>
    <mergeCell ref="B45:M45"/>
    <mergeCell ref="B47:M47"/>
    <mergeCell ref="C46:I46"/>
    <mergeCell ref="C48:I48"/>
    <mergeCell ref="M1:P2"/>
    <mergeCell ref="B43:M43"/>
    <mergeCell ref="C40:I40"/>
    <mergeCell ref="C39:I39"/>
    <mergeCell ref="C41:I41"/>
    <mergeCell ref="C42:I42"/>
    <mergeCell ref="C8:G8"/>
    <mergeCell ref="I1:J1"/>
    <mergeCell ref="A2:J2"/>
    <mergeCell ref="A4:C4"/>
    <mergeCell ref="D4:I4"/>
    <mergeCell ref="C5:G5"/>
    <mergeCell ref="C6:G6"/>
    <mergeCell ref="C7:G7"/>
    <mergeCell ref="B37:E37"/>
    <mergeCell ref="G37:I37"/>
    <mergeCell ref="B36:G36"/>
    <mergeCell ref="C31:G31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2:G32"/>
    <mergeCell ref="C33:G33"/>
    <mergeCell ref="B34:G34"/>
    <mergeCell ref="B35:G35"/>
    <mergeCell ref="C20:G20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</mergeCells>
  <pageMargins left="0.23622047244094491" right="0.23622047244094491" top="0.39370078740157483" bottom="0.39370078740157483" header="0.31496062992125984" footer="0.31496062992125984"/>
  <pageSetup paperSize="9" scale="80" fitToHeight="100" orientation="portrait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ДОХОДИ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Marina_Rada</cp:lastModifiedBy>
  <cp:lastPrinted>2018-11-30T12:13:07Z</cp:lastPrinted>
  <dcterms:created xsi:type="dcterms:W3CDTF">2018-10-09T06:00:38Z</dcterms:created>
  <dcterms:modified xsi:type="dcterms:W3CDTF">2018-11-30T13:01:59Z</dcterms:modified>
</cp:coreProperties>
</file>