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iscC\files\desktop\НОВА - 2013\РАДА VІІІ - 2020 РІК\СЕСІЇ\Чергова 20 сесія від 23.12.2021 р\Бюджет 2022\"/>
    </mc:Choice>
  </mc:AlternateContent>
  <bookViews>
    <workbookView xWindow="0" yWindow="0" windowWidth="28800" windowHeight="12330"/>
  </bookViews>
  <sheets>
    <sheet name="Доходи 2022" sheetId="1" r:id="rId1"/>
  </sheets>
  <definedNames>
    <definedName name="_xlnm.Print_Area" localSheetId="0">'Доходи 2022'!$A$1:$I$109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4" i="1" l="1"/>
  <c r="I92" i="1"/>
  <c r="E6" i="1"/>
  <c r="H6" i="1" s="1"/>
  <c r="E7" i="1"/>
  <c r="H7" i="1" s="1"/>
  <c r="I7" i="1"/>
  <c r="H8" i="1"/>
  <c r="I8" i="1"/>
  <c r="H9" i="1"/>
  <c r="I9" i="1"/>
  <c r="H10" i="1"/>
  <c r="I10" i="1"/>
  <c r="H11" i="1"/>
  <c r="I11" i="1"/>
  <c r="E12" i="1"/>
  <c r="H12" i="1"/>
  <c r="I12" i="1"/>
  <c r="H13" i="1"/>
  <c r="I13" i="1"/>
  <c r="E15" i="1"/>
  <c r="E14" i="1" s="1"/>
  <c r="H15" i="1"/>
  <c r="I15" i="1"/>
  <c r="H16" i="1"/>
  <c r="H17" i="1"/>
  <c r="I17" i="1"/>
  <c r="E18" i="1"/>
  <c r="H18" i="1"/>
  <c r="H19" i="1"/>
  <c r="H20" i="1"/>
  <c r="E21" i="1"/>
  <c r="H21" i="1" s="1"/>
  <c r="H22" i="1"/>
  <c r="E23" i="1"/>
  <c r="H23" i="1"/>
  <c r="H24" i="1"/>
  <c r="E26" i="1"/>
  <c r="H26" i="1"/>
  <c r="I26" i="1"/>
  <c r="H27" i="1"/>
  <c r="I27" i="1"/>
  <c r="E28" i="1"/>
  <c r="E25" i="1" s="1"/>
  <c r="H28" i="1"/>
  <c r="I28" i="1"/>
  <c r="H29" i="1"/>
  <c r="I29" i="1"/>
  <c r="E30" i="1"/>
  <c r="H30" i="1"/>
  <c r="I30" i="1"/>
  <c r="H31" i="1"/>
  <c r="I31" i="1"/>
  <c r="E32" i="1"/>
  <c r="H32" i="1" s="1"/>
  <c r="E33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E44" i="1"/>
  <c r="H44" i="1" s="1"/>
  <c r="H45" i="1"/>
  <c r="I45" i="1"/>
  <c r="H46" i="1"/>
  <c r="I46" i="1"/>
  <c r="H47" i="1"/>
  <c r="I47" i="1"/>
  <c r="G48" i="1"/>
  <c r="E49" i="1"/>
  <c r="E48" i="1" s="1"/>
  <c r="I48" i="1" s="1"/>
  <c r="F49" i="1"/>
  <c r="F48" i="1" s="1"/>
  <c r="G49" i="1"/>
  <c r="H49" i="1" s="1"/>
  <c r="H50" i="1"/>
  <c r="I50" i="1"/>
  <c r="H51" i="1"/>
  <c r="I51" i="1"/>
  <c r="H54" i="1"/>
  <c r="I54" i="1"/>
  <c r="H55" i="1"/>
  <c r="I55" i="1"/>
  <c r="E56" i="1"/>
  <c r="E53" i="1" s="1"/>
  <c r="I56" i="1"/>
  <c r="H57" i="1"/>
  <c r="I57" i="1"/>
  <c r="H58" i="1"/>
  <c r="I58" i="1"/>
  <c r="H59" i="1"/>
  <c r="I59" i="1"/>
  <c r="H60" i="1"/>
  <c r="H61" i="1"/>
  <c r="E63" i="1"/>
  <c r="E62" i="1" s="1"/>
  <c r="H63" i="1"/>
  <c r="H64" i="1"/>
  <c r="I64" i="1"/>
  <c r="H65" i="1"/>
  <c r="I65" i="1"/>
  <c r="H66" i="1"/>
  <c r="I66" i="1"/>
  <c r="H67" i="1"/>
  <c r="I67" i="1"/>
  <c r="E68" i="1"/>
  <c r="I68" i="1" s="1"/>
  <c r="H68" i="1"/>
  <c r="H69" i="1"/>
  <c r="I69" i="1"/>
  <c r="E70" i="1"/>
  <c r="H70" i="1" s="1"/>
  <c r="H71" i="1"/>
  <c r="I71" i="1"/>
  <c r="H72" i="1"/>
  <c r="I72" i="1"/>
  <c r="H73" i="1"/>
  <c r="I73" i="1"/>
  <c r="E75" i="1"/>
  <c r="H75" i="1" s="1"/>
  <c r="I75" i="1"/>
  <c r="H76" i="1"/>
  <c r="I76" i="1"/>
  <c r="H77" i="1"/>
  <c r="I77" i="1"/>
  <c r="H78" i="1"/>
  <c r="I78" i="1"/>
  <c r="H79" i="1"/>
  <c r="I79" i="1"/>
  <c r="H80" i="1"/>
  <c r="I80" i="1"/>
  <c r="H81" i="1"/>
  <c r="I81" i="1"/>
  <c r="H82" i="1"/>
  <c r="I82" i="1"/>
  <c r="H83" i="1"/>
  <c r="I83" i="1"/>
  <c r="E84" i="1"/>
  <c r="E85" i="1"/>
  <c r="F86" i="1"/>
  <c r="G86" i="1"/>
  <c r="H86" i="1" s="1"/>
  <c r="H87" i="1"/>
  <c r="I87" i="1"/>
  <c r="H88" i="1"/>
  <c r="I88" i="1"/>
  <c r="H89" i="1"/>
  <c r="I89" i="1"/>
  <c r="H90" i="1"/>
  <c r="I90" i="1"/>
  <c r="F91" i="1"/>
  <c r="G91" i="1"/>
  <c r="H91" i="1" s="1"/>
  <c r="I91" i="1"/>
  <c r="H92" i="1"/>
  <c r="H93" i="1"/>
  <c r="I93" i="1"/>
  <c r="F94" i="1"/>
  <c r="G94" i="1"/>
  <c r="H94" i="1" s="1"/>
  <c r="I94" i="1"/>
  <c r="H95" i="1"/>
  <c r="I95" i="1"/>
  <c r="H96" i="1"/>
  <c r="I96" i="1"/>
  <c r="H97" i="1"/>
  <c r="I97" i="1"/>
  <c r="H98" i="1"/>
  <c r="I98" i="1"/>
  <c r="H99" i="1"/>
  <c r="I99" i="1"/>
  <c r="H100" i="1"/>
  <c r="I100" i="1"/>
  <c r="H101" i="1"/>
  <c r="I101" i="1"/>
  <c r="G102" i="1"/>
  <c r="E103" i="1"/>
  <c r="E102" i="1" s="1"/>
  <c r="H102" i="1" s="1"/>
  <c r="G103" i="1"/>
  <c r="H103" i="1"/>
  <c r="I103" i="1"/>
  <c r="H104" i="1"/>
  <c r="I104" i="1"/>
  <c r="E105" i="1"/>
  <c r="H105" i="1" s="1"/>
  <c r="E106" i="1"/>
  <c r="F106" i="1"/>
  <c r="I102" i="1" l="1"/>
  <c r="H48" i="1"/>
  <c r="I53" i="1"/>
  <c r="H53" i="1"/>
  <c r="I14" i="1"/>
  <c r="H14" i="1"/>
  <c r="H25" i="1"/>
  <c r="I25" i="1"/>
  <c r="H62" i="1"/>
  <c r="I62" i="1"/>
  <c r="H56" i="1"/>
  <c r="I49" i="1"/>
  <c r="I44" i="1"/>
  <c r="I86" i="1"/>
  <c r="I70" i="1"/>
  <c r="I63" i="1"/>
  <c r="G85" i="1"/>
  <c r="I105" i="1"/>
  <c r="E74" i="1"/>
  <c r="I32" i="1"/>
  <c r="I6" i="1"/>
  <c r="H85" i="1" l="1"/>
  <c r="G84" i="1"/>
  <c r="I85" i="1"/>
  <c r="H74" i="1"/>
  <c r="E52" i="1"/>
  <c r="E5" i="1"/>
  <c r="H84" i="1" l="1"/>
  <c r="I84" i="1"/>
  <c r="G106" i="1"/>
  <c r="H5" i="1"/>
  <c r="I5" i="1"/>
  <c r="H52" i="1"/>
  <c r="I52" i="1"/>
  <c r="H106" i="1" l="1"/>
  <c r="I106" i="1"/>
</calcChain>
</file>

<file path=xl/sharedStrings.xml><?xml version="1.0" encoding="utf-8"?>
<sst xmlns="http://schemas.openxmlformats.org/spreadsheetml/2006/main" count="250" uniqueCount="204">
  <si>
    <t/>
  </si>
  <si>
    <t>Код</t>
  </si>
  <si>
    <t>Найменування</t>
  </si>
  <si>
    <t>10000000</t>
  </si>
  <si>
    <t>Податкові надходження  </t>
  </si>
  <si>
    <t>11000000</t>
  </si>
  <si>
    <t>Податки на доходи, податки на прибуток, податки на збільшення ринкової вартості  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</si>
  <si>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</si>
  <si>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</si>
  <si>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</si>
  <si>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</si>
  <si>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11010200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</si>
  <si>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</si>
  <si>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</si>
  <si>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</si>
  <si>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</si>
  <si>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</si>
  <si>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11020000</t>
  </si>
  <si>
    <t>Податок на прибуток підприємств  </t>
  </si>
  <si>
    <t>11020200</t>
  </si>
  <si>
    <t>Податок на прибуток підприємств та фінансових установ комунальної власності 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</si>
  <si>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</si>
  <si>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</si>
  <si>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</si>
  <si>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</si>
  <si>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</si>
  <si>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</si>
  <si>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?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</si>
  <si>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</si>
  <si>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</si>
  <si>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13020000</t>
  </si>
  <si>
    <t>Рентна плата за спеціальне використання води</t>
  </si>
  <si>
    <t>13020200</t>
  </si>
  <si>
    <t>Рентна плата за спеціальне використання води водних об`єктів місцевого значення</t>
  </si>
  <si>
    <t>13020400</t>
  </si>
  <si>
    <t>Надходження рентної  плати за спеціальне використання води від підприємств житлово-комунального господарства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</si>
  <si>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</si>
  <si>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</si>
  <si>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</si>
  <si>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</si>
  <si>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13040000</t>
  </si>
  <si>
    <t>Рентна плата за користування надрами місцевого значення</t>
  </si>
  <si>
    <t>13040100</t>
  </si>
  <si>
    <t>Рентна плата за користування надрами для видобування корисних копалин місцевого значення</t>
  </si>
  <si>
    <t>14000000</t>
  </si>
  <si>
    <t>Внутрішні податки на товари та послуги  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</si>
  <si>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</si>
  <si>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</si>
  <si>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</si>
  <si>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</si>
  <si>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</si>
  <si>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 </t>
  </si>
  <si>
    <t>14031900</t>
  </si>
  <si>
    <t>14040000</t>
  </si>
  <si>
    <t>Акцизний податок з реалізації суб’єктами господарювання роздрібної торгівлі підакцизних товарів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</si>
  <si>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</si>
  <si>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</si>
  <si>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</si>
  <si>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</si>
  <si>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</si>
  <si>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</si>
  <si>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</si>
  <si>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</si>
  <si>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</si>
  <si>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</si>
  <si>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</si>
  <si>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</si>
  <si>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</si>
  <si>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</si>
  <si>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</si>
  <si>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</si>
  <si>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</si>
  <si>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</si>
  <si>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</si>
  <si>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</si>
  <si>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</si>
  <si>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</si>
  <si>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</si>
  <si>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</si>
  <si>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18050000</t>
  </si>
  <si>
    <t>Єдиний податок  </t>
  </si>
  <si>
    <t>18050300</t>
  </si>
  <si>
    <t>Єдиний податок з юридичних осіб </t>
  </si>
  <si>
    <t>18050400</t>
  </si>
  <si>
    <t>Єдиний податок з фізичних осіб </t>
  </si>
  <si>
    <t>18050500</t>
  </si>
  <si>
    <t>Єдиний податок з сільськогосподарських товаровиробників,  у яких частка сільськогосподарського товаровиробництва за попередній податковий (звітний) рік дорівнює або перевищує 75 відсотків</t>
  </si>
  <si>
    <t>20000000</t>
  </si>
  <si>
    <t>Неподаткові надходження  </t>
  </si>
  <si>
    <t>21000000</t>
  </si>
  <si>
    <t>Доходи від власності та підприємницької діяльності  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</si>
  <si>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</si>
  <si>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</si>
  <si>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 xml:space="preserve"> 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</si>
  <si>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</si>
  <si>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</si>
  <si>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21080000</t>
  </si>
  <si>
    <t>Інші надходження  </t>
  </si>
  <si>
    <t>21080900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</si>
  <si>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 </t>
  </si>
  <si>
    <t>21081100</t>
  </si>
  <si>
    <t>Адміністративні штрафи та інші санкції 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</si>
  <si>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</si>
  <si>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</si>
  <si>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22000000</t>
  </si>
  <si>
    <t>Адміністративні збори та платежі, доходи від некомерційної господарської діяльності 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</si>
  <si>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</si>
  <si>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</si>
  <si>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</si>
  <si>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 фізичних осіб –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</si>
  <si>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</si>
  <si>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</si>
  <si>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</si>
  <si>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</si>
  <si>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</si>
  <si>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– підприємців та громадських формувань, а також плата за надання інших платних послуг, пов’язаних з такою державною реєстрацією</t>
  </si>
  <si>
    <t>22080000</t>
  </si>
  <si>
    <t>Надходження від орендної плати за користування цілісним майновим комплексом та іншим державним майном  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</si>
  <si>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</si>
  <si>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</si>
  <si>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</si>
  <si>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  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</si>
  <si>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</si>
  <si>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</si>
  <si>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22090200</t>
  </si>
  <si>
    <t>Державне мито, не віднесене до інших категорій  </t>
  </si>
  <si>
    <t>22090400</t>
  </si>
  <si>
    <t>Державне мито, пов`язане з видачею та оформленням закордонних паспортів (посвідок) та паспортів громадян України  </t>
  </si>
  <si>
    <t>24000000</t>
  </si>
  <si>
    <t>Інші неподаткові надходження  </t>
  </si>
  <si>
    <t>24060000</t>
  </si>
  <si>
    <t>24060300</t>
  </si>
  <si>
    <t>24062200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</si>
  <si>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 відшкодування збитків за погіршення якості ґрунтового покриву тощо та за неодержання доходів у зв`язку з тимчасовим невикористанням земельних ділянок</t>
  </si>
  <si>
    <t>24160000</t>
  </si>
  <si>
    <t>Концесійні платежі  </t>
  </si>
  <si>
    <t>24160100</t>
  </si>
  <si>
    <t>Концесійні платежі щодо об`єктів комунальної власності (крім тих, які мають цільове спрямування згідно із законом) </t>
  </si>
  <si>
    <t>30000000</t>
  </si>
  <si>
    <t>Доходи від операцій з капіталом  </t>
  </si>
  <si>
    <t>31000000</t>
  </si>
  <si>
    <t>Надходження від продажу основного капіталу  </t>
  </si>
  <si>
    <t>31010000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</si>
  <si>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 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</si>
  <si>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</si>
  <si>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</si>
  <si>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40000000</t>
  </si>
  <si>
    <t>Офіційні трансферти  </t>
  </si>
  <si>
    <t>41000000</t>
  </si>
  <si>
    <t>Від органів державного управління  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</si>
  <si>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</si>
  <si>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</si>
  <si>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</si>
  <si>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</si>
  <si>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41034500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</si>
  <si>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</si>
  <si>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41035200</t>
  </si>
  <si>
    <t>Субвенція з державного бюджету місцевим бюджетам на розвиток мережі центрів надання адміністративних послуг</t>
  </si>
  <si>
    <t>41035600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</si>
  <si>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</si>
  <si>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41040000</t>
  </si>
  <si>
    <t>Дотації з місцевих бюджетів іншим місцевим бюджетам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</si>
  <si>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</si>
  <si>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</si>
  <si>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41040400</t>
  </si>
  <si>
    <t>Інші дотації з місцевого бюджету</t>
  </si>
  <si>
    <t>41050000</t>
  </si>
  <si>
    <t>Субвенції з місцевих бюджетів іншим місцевим бюджетам</t>
  </si>
  <si>
    <t>41050400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</si>
  <si>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5-8 пункту 1 статті 10 Закону України «Про статус ветеранів війни, гарантії їх соціального захисту», для осіб з інвалідністю I-II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11-14 частини другої статті 7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</si>
  <si>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</si>
  <si>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</si>
  <si>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</si>
  <si>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</si>
  <si>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41051400</t>
  </si>
  <si>
    <t>Субвенція з місцевого бюджету на забезпечення якісної, сучасної та доступної загальної середньої освіти «Нова українська школа» за рахунок відповідної субвенції з державного бюджету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</si>
  <si>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</si>
  <si>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</si>
  <si>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41053900</t>
  </si>
  <si>
    <t>Інші субвенції з місцевого бюджету</t>
  </si>
  <si>
    <t>41055000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</si>
  <si>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</si>
  <si>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Усього ( без врахування трансфертів )</t>
  </si>
  <si>
    <t>грн</t>
  </si>
  <si>
    <t xml:space="preserve">план доходів на 2022 рік </t>
  </si>
  <si>
    <t>Приріст росту(грн)</t>
  </si>
  <si>
    <t>Приріст росту(%)</t>
  </si>
  <si>
    <t>план доходів на 2021 рік</t>
  </si>
  <si>
    <t>ВСЬОГО ДОХОДИ</t>
  </si>
  <si>
    <t>19000000</t>
  </si>
  <si>
    <t>Інші податки та збори </t>
  </si>
  <si>
    <t>19010000</t>
  </si>
  <si>
    <t>Екологічний податок 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</si>
  <si>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</si>
  <si>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</si>
  <si>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</si>
  <si>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 </t>
  </si>
  <si>
    <t>21110000</t>
  </si>
  <si>
    <t>Надходження коштів від відшкодування втрат сільськогосподарського і лісогосподарського виробництва  </t>
  </si>
  <si>
    <t>50000000</t>
  </si>
  <si>
    <t>Цільові фонди  </t>
  </si>
  <si>
    <t>50110000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</si>
  <si>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</si>
  <si>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Порівняльна таблиця по видатках бюджету Боярської міської територіальної громади  на 2022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</si>
</sst>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4">
    <font>
      <sz val="10"/>
      <name val="Arial"/>
    </font>
    <font>
      <sz val="7"/>
      <color indexed="8"/>
      <name val="Times New Roman"/>
      <family val="1"/>
      <charset val="204"/>
    </font>
    <font>
      <sz val="9"/>
      <color indexed="8"/>
      <name val="SansSerif"/>
    </font>
    <font>
      <b/>
      <sz val="13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7"/>
      <color indexed="8"/>
      <name val="Times New Roman"/>
      <family val="1"/>
      <charset val="204"/>
    </font>
    <font>
      <b/>
      <sz val="5"/>
      <color indexed="8"/>
      <name val="Times New Roman"/>
      <family val="1"/>
      <charset val="204"/>
    </font>
    <font>
      <b/>
      <sz val="7"/>
      <color indexed="8"/>
      <name val="Arial"/>
      <family val="2"/>
      <charset val="204"/>
    </font>
    <font>
      <sz val="7"/>
      <color indexed="8"/>
      <name val="Arial"/>
      <family val="2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Border="1"/>
    <xf numFmtId="0" fontId="2" fillId="0" borderId="0" xfId="0" applyFont="1" applyBorder="1" applyAlignment="1" applyProtection="1">
      <alignment horizontal="left" vertical="top" wrapText="1"/>
    </xf>
    <xf numFmtId="0" fontId="7" fillId="0" borderId="1" xfId="0" applyFont="1" applyBorder="1" applyAlignment="1" applyProtection="1">
      <alignment horizontal="center" vertical="top" wrapText="1"/>
    </xf>
    <xf numFmtId="0" fontId="7" fillId="0" borderId="2" xfId="0" applyFont="1" applyBorder="1" applyAlignment="1" applyProtection="1">
      <alignment horizontal="left" vertical="top" wrapText="1"/>
    </xf>
    <xf numFmtId="0" fontId="8" fillId="0" borderId="1" xfId="0" applyFont="1" applyBorder="1" applyAlignment="1" applyProtection="1">
      <alignment horizontal="center" vertical="top" wrapText="1"/>
    </xf>
    <xf numFmtId="0" fontId="8" fillId="0" borderId="2" xfId="0" applyFont="1" applyBorder="1" applyAlignment="1" applyProtection="1">
      <alignment horizontal="left" vertical="top" wrapText="1"/>
    </xf>
    <xf numFmtId="0" fontId="8" fillId="2" borderId="1" xfId="0" applyFont="1" applyFill="1" applyBorder="1" applyAlignment="1" applyProtection="1">
      <alignment horizontal="center" vertical="top" wrapText="1"/>
    </xf>
    <xf numFmtId="0" fontId="8" fillId="2" borderId="2" xfId="0" applyFont="1" applyFill="1" applyBorder="1" applyAlignment="1" applyProtection="1">
      <alignment horizontal="left" vertical="top" wrapText="1"/>
    </xf>
    <xf numFmtId="0" fontId="7" fillId="0" borderId="6" xfId="0" applyFont="1" applyBorder="1" applyAlignment="1" applyProtection="1">
      <alignment horizontal="center" vertical="top" wrapText="1"/>
    </xf>
    <xf numFmtId="0" fontId="7" fillId="0" borderId="5" xfId="0" applyFont="1" applyBorder="1" applyAlignment="1" applyProtection="1">
      <alignment horizontal="left" vertical="top" wrapText="1"/>
    </xf>
    <xf numFmtId="0" fontId="6" fillId="0" borderId="1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top" wrapText="1"/>
    </xf>
    <xf numFmtId="0" fontId="8" fillId="2" borderId="14" xfId="0" applyFont="1" applyFill="1" applyBorder="1" applyAlignment="1" applyProtection="1">
      <alignment horizontal="center" vertical="top" wrapText="1"/>
    </xf>
    <xf numFmtId="0" fontId="8" fillId="2" borderId="15" xfId="0" applyFont="1" applyFill="1" applyBorder="1" applyAlignment="1" applyProtection="1">
      <alignment horizontal="left" vertical="top" wrapText="1"/>
    </xf>
    <xf numFmtId="0" fontId="7" fillId="3" borderId="1" xfId="0" applyFont="1" applyFill="1" applyBorder="1" applyAlignment="1" applyProtection="1">
      <alignment horizontal="center" vertical="top" wrapText="1"/>
    </xf>
    <xf numFmtId="0" fontId="7" fillId="3" borderId="2" xfId="0" applyFont="1" applyFill="1" applyBorder="1" applyAlignment="1" applyProtection="1">
      <alignment horizontal="left" vertical="top" wrapText="1"/>
    </xf>
    <xf numFmtId="0" fontId="8" fillId="3" borderId="1" xfId="0" applyFont="1" applyFill="1" applyBorder="1" applyAlignment="1" applyProtection="1">
      <alignment horizontal="center" vertical="top" wrapText="1"/>
    </xf>
    <xf numFmtId="0" fontId="8" fillId="3" borderId="2" xfId="0" applyFont="1" applyFill="1" applyBorder="1" applyAlignment="1" applyProtection="1">
      <alignment horizontal="left" vertical="top" wrapText="1"/>
    </xf>
    <xf numFmtId="4" fontId="5" fillId="0" borderId="2" xfId="0" applyNumberFormat="1" applyFont="1" applyBorder="1" applyAlignment="1" applyProtection="1">
      <alignment horizontal="center" vertical="center" wrapText="1"/>
    </xf>
    <xf numFmtId="4" fontId="5" fillId="3" borderId="2" xfId="0" applyNumberFormat="1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horizontal="left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8" fillId="3" borderId="14" xfId="0" applyFont="1" applyFill="1" applyBorder="1" applyAlignment="1" applyProtection="1">
      <alignment horizontal="center" vertical="top" wrapText="1"/>
    </xf>
    <xf numFmtId="0" fontId="8" fillId="3" borderId="15" xfId="0" applyFont="1" applyFill="1" applyBorder="1" applyAlignment="1" applyProtection="1">
      <alignment horizontal="left" vertical="top" wrapText="1"/>
    </xf>
    <xf numFmtId="4" fontId="5" fillId="0" borderId="5" xfId="0" applyNumberFormat="1" applyFont="1" applyBorder="1" applyAlignment="1" applyProtection="1">
      <alignment horizontal="center" vertical="center" wrapText="1"/>
    </xf>
    <xf numFmtId="4" fontId="5" fillId="0" borderId="4" xfId="0" applyNumberFormat="1" applyFont="1" applyBorder="1" applyAlignment="1" applyProtection="1">
      <alignment horizontal="center" vertical="center" wrapText="1"/>
    </xf>
    <xf numFmtId="4" fontId="5" fillId="0" borderId="3" xfId="0" applyNumberFormat="1" applyFont="1" applyBorder="1" applyAlignment="1" applyProtection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4" fontId="5" fillId="3" borderId="3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4" fontId="1" fillId="0" borderId="3" xfId="0" applyNumberFormat="1" applyFont="1" applyBorder="1" applyAlignment="1" applyProtection="1">
      <alignment horizontal="center" vertical="center" wrapText="1"/>
    </xf>
    <xf numFmtId="4" fontId="1" fillId="0" borderId="2" xfId="0" applyNumberFormat="1" applyFont="1" applyBorder="1" applyAlignment="1" applyProtection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9" fontId="0" fillId="3" borderId="2" xfId="0" applyNumberFormat="1" applyFill="1" applyBorder="1" applyAlignment="1">
      <alignment horizontal="center" vertical="center"/>
    </xf>
    <xf numFmtId="4" fontId="1" fillId="3" borderId="3" xfId="0" applyNumberFormat="1" applyFont="1" applyFill="1" applyBorder="1" applyAlignment="1" applyProtection="1">
      <alignment horizontal="center" vertical="center" wrapText="1"/>
    </xf>
    <xf numFmtId="9" fontId="9" fillId="0" borderId="2" xfId="0" applyNumberFormat="1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" fontId="1" fillId="3" borderId="2" xfId="0" applyNumberFormat="1" applyFont="1" applyFill="1" applyBorder="1" applyAlignment="1" applyProtection="1">
      <alignment horizontal="center" vertical="center" wrapText="1"/>
    </xf>
    <xf numFmtId="4" fontId="12" fillId="0" borderId="13" xfId="0" applyNumberFormat="1" applyFont="1" applyBorder="1" applyAlignment="1">
      <alignment horizontal="center" vertical="center"/>
    </xf>
    <xf numFmtId="4" fontId="10" fillId="0" borderId="1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 applyProtection="1">
      <alignment horizontal="center" vertical="center" wrapText="1"/>
    </xf>
    <xf numFmtId="164" fontId="5" fillId="0" borderId="4" xfId="0" applyNumberFormat="1" applyFont="1" applyBorder="1" applyAlignment="1" applyProtection="1">
      <alignment horizontal="center" vertical="center" wrapText="1"/>
    </xf>
    <xf numFmtId="164" fontId="1" fillId="0" borderId="0" xfId="0" applyNumberFormat="1" applyFont="1" applyBorder="1" applyAlignment="1" applyProtection="1">
      <alignment horizontal="center" vertical="center" wrapText="1"/>
    </xf>
    <xf numFmtId="4" fontId="1" fillId="0" borderId="0" xfId="0" applyNumberFormat="1" applyFont="1" applyBorder="1" applyAlignment="1" applyProtection="1">
      <alignment horizontal="center" vertical="center" wrapText="1"/>
    </xf>
    <xf numFmtId="164" fontId="5" fillId="0" borderId="2" xfId="0" applyNumberFormat="1" applyFont="1" applyBorder="1" applyAlignment="1" applyProtection="1">
      <alignment horizontal="center" vertical="center" wrapText="1"/>
    </xf>
    <xf numFmtId="164" fontId="1" fillId="0" borderId="18" xfId="0" applyNumberFormat="1" applyFont="1" applyBorder="1" applyAlignment="1" applyProtection="1">
      <alignment horizontal="center" vertical="center" wrapText="1"/>
    </xf>
    <xf numFmtId="164" fontId="5" fillId="0" borderId="21" xfId="0" applyNumberFormat="1" applyFont="1" applyBorder="1" applyAlignment="1" applyProtection="1">
      <alignment horizontal="center" vertical="center" wrapText="1"/>
    </xf>
    <xf numFmtId="164" fontId="5" fillId="0" borderId="24" xfId="0" applyNumberFormat="1" applyFont="1" applyBorder="1" applyAlignment="1" applyProtection="1">
      <alignment horizontal="center" vertical="center" wrapText="1"/>
    </xf>
    <xf numFmtId="164" fontId="1" fillId="0" borderId="5" xfId="0" applyNumberFormat="1" applyFont="1" applyBorder="1" applyAlignment="1" applyProtection="1">
      <alignment horizontal="center" vertical="center" wrapText="1"/>
    </xf>
    <xf numFmtId="164" fontId="1" fillId="0" borderId="2" xfId="0" applyNumberFormat="1" applyFont="1" applyBorder="1" applyAlignment="1" applyProtection="1">
      <alignment horizontal="center" vertical="center" wrapText="1"/>
    </xf>
    <xf numFmtId="4" fontId="10" fillId="3" borderId="0" xfId="0" applyNumberFormat="1" applyFont="1" applyFill="1" applyBorder="1" applyAlignment="1">
      <alignment horizontal="center" vertical="center"/>
    </xf>
    <xf numFmtId="4" fontId="10" fillId="0" borderId="16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" fontId="1" fillId="0" borderId="17" xfId="0" applyNumberFormat="1" applyFont="1" applyBorder="1" applyAlignment="1" applyProtection="1">
      <alignment horizontal="center" vertical="center" wrapText="1"/>
    </xf>
    <xf numFmtId="4" fontId="1" fillId="3" borderId="17" xfId="0" applyNumberFormat="1" applyFont="1" applyFill="1" applyBorder="1" applyAlignment="1" applyProtection="1">
      <alignment horizontal="center" vertical="center" wrapText="1"/>
    </xf>
    <xf numFmtId="4" fontId="10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4" fontId="1" fillId="0" borderId="4" xfId="0" applyNumberFormat="1" applyFont="1" applyBorder="1" applyAlignment="1" applyProtection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4" fontId="8" fillId="3" borderId="15" xfId="0" applyNumberFormat="1" applyFont="1" applyFill="1" applyBorder="1" applyAlignment="1" applyProtection="1">
      <alignment horizontal="center" vertical="center" wrapText="1"/>
    </xf>
    <xf numFmtId="4" fontId="5" fillId="0" borderId="20" xfId="0" applyNumberFormat="1" applyFont="1" applyBorder="1" applyAlignment="1" applyProtection="1">
      <alignment horizontal="center" vertical="center" wrapText="1"/>
    </xf>
    <xf numFmtId="0" fontId="0" fillId="0" borderId="20" xfId="0" applyBorder="1" applyAlignment="1">
      <alignment horizontal="center" vertical="center"/>
    </xf>
    <xf numFmtId="4" fontId="5" fillId="0" borderId="21" xfId="0" applyNumberFormat="1" applyFont="1" applyBorder="1" applyAlignment="1" applyProtection="1">
      <alignment horizontal="center" vertical="center" wrapText="1"/>
    </xf>
    <xf numFmtId="4" fontId="5" fillId="0" borderId="23" xfId="0" applyNumberFormat="1" applyFont="1" applyBorder="1" applyAlignment="1" applyProtection="1">
      <alignment horizontal="center" vertical="center" wrapText="1"/>
    </xf>
    <xf numFmtId="4" fontId="5" fillId="0" borderId="24" xfId="0" applyNumberFormat="1" applyFont="1" applyBorder="1" applyAlignment="1" applyProtection="1">
      <alignment horizontal="center" vertical="center" wrapText="1"/>
    </xf>
    <xf numFmtId="4" fontId="1" fillId="0" borderId="5" xfId="0" applyNumberFormat="1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top" wrapText="1"/>
    </xf>
    <xf numFmtId="0" fontId="13" fillId="0" borderId="12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1" fillId="0" borderId="7" xfId="0" applyFont="1" applyBorder="1" applyAlignment="1" applyProtection="1">
      <alignment horizontal="center" vertical="center" wrapText="1"/>
    </xf>
    <xf numFmtId="0" fontId="11" fillId="0" borderId="8" xfId="0" applyFont="1" applyBorder="1" applyAlignment="1" applyProtection="1">
      <alignment horizontal="center" vertical="center" wrapText="1"/>
    </xf>
    <xf numFmtId="164" fontId="5" fillId="0" borderId="7" xfId="0" applyNumberFormat="1" applyFont="1" applyBorder="1" applyAlignment="1" applyProtection="1">
      <alignment horizontal="center" vertical="center" wrapText="1"/>
    </xf>
    <xf numFmtId="164" fontId="5" fillId="0" borderId="8" xfId="0" applyNumberFormat="1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left" vertical="top" wrapText="1"/>
    </xf>
    <xf numFmtId="0" fontId="5" fillId="0" borderId="20" xfId="0" applyFont="1" applyBorder="1" applyAlignment="1" applyProtection="1">
      <alignment horizontal="left" vertical="top" wrapText="1"/>
    </xf>
    <xf numFmtId="4" fontId="11" fillId="3" borderId="7" xfId="0" applyNumberFormat="1" applyFont="1" applyFill="1" applyBorder="1" applyAlignment="1" applyProtection="1">
      <alignment horizontal="center" vertical="center" wrapText="1"/>
    </xf>
    <xf numFmtId="4" fontId="11" fillId="3" borderId="8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right" vertical="top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9"/>
  <sheetViews>
    <sheetView tabSelected="1" topLeftCell="B71" zoomScale="150" zoomScaleNormal="150" workbookViewId="0">
      <selection activeCell="G91" sqref="G91"/>
    </sheetView>
  </sheetViews>
  <sheetFormatPr defaultRowHeight="12.75"/>
  <cols>
    <col min="1" max="1" width="8.85546875" hidden="1" customWidth="1"/>
    <col min="2" max="2" width="4.42578125" style="1" customWidth="1"/>
    <col min="3" max="3" width="7.28515625" customWidth="1"/>
    <col min="4" max="4" width="37.5703125" customWidth="1"/>
    <col min="5" max="5" width="11.85546875" style="33" customWidth="1"/>
    <col min="6" max="6" width="9.140625" style="59" hidden="1" customWidth="1"/>
    <col min="7" max="7" width="12.7109375" style="33" customWidth="1"/>
    <col min="8" max="8" width="13.140625" style="33" customWidth="1"/>
    <col min="9" max="9" width="13.42578125" style="52" customWidth="1"/>
  </cols>
  <sheetData>
    <row r="1" spans="1:9" ht="40.5" customHeight="1">
      <c r="A1" s="2"/>
      <c r="B1" s="12"/>
      <c r="C1" s="71" t="s">
        <v>203</v>
      </c>
      <c r="D1" s="71"/>
      <c r="E1" s="71"/>
      <c r="F1" s="71"/>
      <c r="G1" s="71"/>
      <c r="H1" s="71"/>
      <c r="I1" s="71"/>
    </row>
    <row r="2" spans="1:9" ht="15" customHeight="1" thickBot="1">
      <c r="A2" s="2"/>
      <c r="B2" s="82"/>
      <c r="C2" s="82"/>
      <c r="D2" s="82"/>
      <c r="E2" s="46"/>
      <c r="G2" s="46"/>
      <c r="H2" s="46"/>
      <c r="I2" s="46" t="s">
        <v>183</v>
      </c>
    </row>
    <row r="3" spans="1:9" ht="9.9499999999999993" customHeight="1">
      <c r="A3" s="2"/>
      <c r="B3" s="83" t="s">
        <v>0</v>
      </c>
      <c r="C3" s="84" t="s">
        <v>1</v>
      </c>
      <c r="D3" s="86" t="s">
        <v>2</v>
      </c>
      <c r="E3" s="80" t="s">
        <v>187</v>
      </c>
      <c r="F3" s="60"/>
      <c r="G3" s="74" t="s">
        <v>184</v>
      </c>
      <c r="H3" s="74" t="s">
        <v>185</v>
      </c>
      <c r="I3" s="76" t="s">
        <v>186</v>
      </c>
    </row>
    <row r="4" spans="1:9" ht="27" customHeight="1" thickBot="1">
      <c r="A4" s="2"/>
      <c r="B4" s="83"/>
      <c r="C4" s="85"/>
      <c r="D4" s="87"/>
      <c r="E4" s="81"/>
      <c r="F4" s="11"/>
      <c r="G4" s="75"/>
      <c r="H4" s="75"/>
      <c r="I4" s="77"/>
    </row>
    <row r="5" spans="1:9" ht="12.95" customHeight="1">
      <c r="A5" s="2"/>
      <c r="B5" s="2" t="s">
        <v>0</v>
      </c>
      <c r="C5" s="9" t="s">
        <v>3</v>
      </c>
      <c r="D5" s="10" t="s">
        <v>4</v>
      </c>
      <c r="E5" s="26">
        <f>E6+E14+E25+E32</f>
        <v>545947500</v>
      </c>
      <c r="F5" s="26" t="e">
        <v>#VALUE!</v>
      </c>
      <c r="G5" s="27">
        <v>558496365</v>
      </c>
      <c r="H5" s="27">
        <f>G5-E5</f>
        <v>12548865</v>
      </c>
      <c r="I5" s="44">
        <f>G5/E5</f>
        <v>1.0229854793730166</v>
      </c>
    </row>
    <row r="6" spans="1:9" ht="20.100000000000001" customHeight="1">
      <c r="A6" s="2"/>
      <c r="B6" s="2" t="s">
        <v>0</v>
      </c>
      <c r="C6" s="3" t="s">
        <v>5</v>
      </c>
      <c r="D6" s="4" t="s">
        <v>6</v>
      </c>
      <c r="E6" s="19">
        <f>E7+E12</f>
        <v>392114000</v>
      </c>
      <c r="F6" s="19">
        <v>0</v>
      </c>
      <c r="G6" s="28">
        <v>353186165</v>
      </c>
      <c r="H6" s="28">
        <f t="shared" ref="H6:H75" si="0">G6-E6</f>
        <v>-38927835</v>
      </c>
      <c r="I6" s="44">
        <f t="shared" ref="I6:I75" si="1">G6/E6</f>
        <v>0.90072316979245837</v>
      </c>
    </row>
    <row r="7" spans="1:9" ht="12.95" customHeight="1">
      <c r="A7" s="2"/>
      <c r="B7" s="2" t="s">
        <v>0</v>
      </c>
      <c r="C7" s="3" t="s">
        <v>7</v>
      </c>
      <c r="D7" s="4" t="s">
        <v>8</v>
      </c>
      <c r="E7" s="20">
        <f>SUM(E8:E11)</f>
        <v>392000000</v>
      </c>
      <c r="F7" s="29"/>
      <c r="G7" s="30">
        <v>353072265</v>
      </c>
      <c r="H7" s="30">
        <f t="shared" si="0"/>
        <v>-38927735</v>
      </c>
      <c r="I7" s="44">
        <f t="shared" si="1"/>
        <v>0.90069455357142858</v>
      </c>
    </row>
    <row r="8" spans="1:9" ht="17.25" customHeight="1">
      <c r="A8" s="2"/>
      <c r="B8" s="2"/>
      <c r="C8" s="5" t="s">
        <v>9</v>
      </c>
      <c r="D8" s="6" t="s">
        <v>10</v>
      </c>
      <c r="E8" s="42">
        <v>325000000</v>
      </c>
      <c r="F8" s="31"/>
      <c r="G8" s="32">
        <v>306698602</v>
      </c>
      <c r="H8" s="32">
        <f t="shared" si="0"/>
        <v>-18301398</v>
      </c>
      <c r="I8" s="43">
        <f t="shared" si="1"/>
        <v>0.94368800615384618</v>
      </c>
    </row>
    <row r="9" spans="1:9" ht="18.75" customHeight="1">
      <c r="A9" s="2"/>
      <c r="B9" s="2"/>
      <c r="C9" s="5" t="s">
        <v>11</v>
      </c>
      <c r="D9" s="6" t="s">
        <v>12</v>
      </c>
      <c r="E9" s="42">
        <v>10000000</v>
      </c>
      <c r="F9" s="31"/>
      <c r="G9" s="32">
        <v>9620974</v>
      </c>
      <c r="H9" s="32">
        <f t="shared" si="0"/>
        <v>-379026</v>
      </c>
      <c r="I9" s="43">
        <f t="shared" si="1"/>
        <v>0.96209739999999999</v>
      </c>
    </row>
    <row r="10" spans="1:9" ht="19.5" customHeight="1">
      <c r="A10" s="2"/>
      <c r="B10" s="2"/>
      <c r="C10" s="5" t="s">
        <v>13</v>
      </c>
      <c r="D10" s="6" t="s">
        <v>14</v>
      </c>
      <c r="E10" s="42">
        <v>7000000</v>
      </c>
      <c r="F10" s="31"/>
      <c r="G10" s="32">
        <v>10280430</v>
      </c>
      <c r="H10" s="32">
        <f t="shared" si="0"/>
        <v>3280430</v>
      </c>
      <c r="I10" s="43">
        <f t="shared" si="1"/>
        <v>1.4686328571428571</v>
      </c>
    </row>
    <row r="11" spans="1:9" ht="20.100000000000001" customHeight="1">
      <c r="A11" s="2"/>
      <c r="B11" s="2"/>
      <c r="C11" s="5" t="s">
        <v>15</v>
      </c>
      <c r="D11" s="6" t="s">
        <v>16</v>
      </c>
      <c r="E11" s="42">
        <v>50000000</v>
      </c>
      <c r="F11" s="31"/>
      <c r="G11" s="32">
        <v>26472259</v>
      </c>
      <c r="H11" s="32">
        <f t="shared" si="0"/>
        <v>-23527741</v>
      </c>
      <c r="I11" s="43">
        <f t="shared" si="1"/>
        <v>0.52944517999999996</v>
      </c>
    </row>
    <row r="12" spans="1:9" ht="12.95" customHeight="1">
      <c r="A12" s="2"/>
      <c r="B12" s="2" t="s">
        <v>0</v>
      </c>
      <c r="C12" s="3" t="s">
        <v>17</v>
      </c>
      <c r="D12" s="4" t="s">
        <v>18</v>
      </c>
      <c r="E12" s="19">
        <f>E13</f>
        <v>114000</v>
      </c>
      <c r="F12" s="19">
        <v>0</v>
      </c>
      <c r="G12" s="28">
        <v>113900</v>
      </c>
      <c r="H12" s="28">
        <f t="shared" si="0"/>
        <v>-100</v>
      </c>
      <c r="I12" s="44">
        <f t="shared" si="1"/>
        <v>0.99912280701754386</v>
      </c>
    </row>
    <row r="13" spans="1:9" ht="20.100000000000001" customHeight="1">
      <c r="A13" s="2"/>
      <c r="B13" s="2"/>
      <c r="C13" s="5" t="s">
        <v>19</v>
      </c>
      <c r="D13" s="6" t="s">
        <v>20</v>
      </c>
      <c r="E13" s="42">
        <v>114000</v>
      </c>
      <c r="F13" s="31"/>
      <c r="G13" s="32">
        <v>113900</v>
      </c>
      <c r="H13" s="32">
        <f t="shared" si="0"/>
        <v>-100</v>
      </c>
      <c r="I13" s="43">
        <f t="shared" si="1"/>
        <v>0.99912280701754386</v>
      </c>
    </row>
    <row r="14" spans="1:9" ht="20.100000000000001" customHeight="1">
      <c r="A14" s="2"/>
      <c r="B14" s="2" t="s">
        <v>0</v>
      </c>
      <c r="C14" s="3" t="s">
        <v>21</v>
      </c>
      <c r="D14" s="4" t="s">
        <v>22</v>
      </c>
      <c r="E14" s="19">
        <f>E15+E18+E21+E23</f>
        <v>1080000</v>
      </c>
      <c r="F14" s="19" t="e">
        <v>#VALUE!</v>
      </c>
      <c r="G14" s="28">
        <v>629900</v>
      </c>
      <c r="H14" s="28">
        <f t="shared" si="0"/>
        <v>-450100</v>
      </c>
      <c r="I14" s="44">
        <f t="shared" si="1"/>
        <v>0.58324074074074073</v>
      </c>
    </row>
    <row r="15" spans="1:9" ht="20.100000000000001" customHeight="1">
      <c r="A15" s="2"/>
      <c r="B15" s="2" t="s">
        <v>0</v>
      </c>
      <c r="C15" s="3" t="s">
        <v>23</v>
      </c>
      <c r="D15" s="4" t="s">
        <v>24</v>
      </c>
      <c r="E15" s="19">
        <f>E16+E17</f>
        <v>1080000</v>
      </c>
      <c r="F15" s="19" t="e">
        <v>#VALUE!</v>
      </c>
      <c r="G15" s="28">
        <v>560600</v>
      </c>
      <c r="H15" s="28">
        <f t="shared" si="0"/>
        <v>-519400</v>
      </c>
      <c r="I15" s="44">
        <f t="shared" si="1"/>
        <v>0.51907407407407402</v>
      </c>
    </row>
    <row r="16" spans="1:9" ht="29.1" customHeight="1">
      <c r="A16" s="2"/>
      <c r="B16" s="2"/>
      <c r="C16" s="5" t="s">
        <v>25</v>
      </c>
      <c r="D16" s="6" t="s">
        <v>26</v>
      </c>
      <c r="E16" s="33">
        <v>0</v>
      </c>
      <c r="F16" s="31" t="s">
        <v>27</v>
      </c>
      <c r="G16" s="32">
        <v>340600</v>
      </c>
      <c r="H16" s="32">
        <f t="shared" si="0"/>
        <v>340600</v>
      </c>
      <c r="I16" s="44"/>
    </row>
    <row r="17" spans="1:9" ht="18" customHeight="1">
      <c r="A17" s="2"/>
      <c r="B17" s="2"/>
      <c r="C17" s="5" t="s">
        <v>28</v>
      </c>
      <c r="D17" s="6" t="s">
        <v>29</v>
      </c>
      <c r="E17" s="42">
        <v>1080000</v>
      </c>
      <c r="F17" s="34">
        <v>-0.8</v>
      </c>
      <c r="G17" s="32">
        <v>220000</v>
      </c>
      <c r="H17" s="32">
        <f t="shared" si="0"/>
        <v>-860000</v>
      </c>
      <c r="I17" s="43">
        <f t="shared" si="1"/>
        <v>0.20370370370370369</v>
      </c>
    </row>
    <row r="18" spans="1:9" ht="15" customHeight="1">
      <c r="A18" s="2"/>
      <c r="B18" s="2" t="s">
        <v>0</v>
      </c>
      <c r="C18" s="3" t="s">
        <v>30</v>
      </c>
      <c r="D18" s="4" t="s">
        <v>31</v>
      </c>
      <c r="E18" s="19">
        <f>E19</f>
        <v>0</v>
      </c>
      <c r="F18" s="19" t="e">
        <v>#VALUE!</v>
      </c>
      <c r="G18" s="28">
        <v>9500</v>
      </c>
      <c r="H18" s="28">
        <f t="shared" si="0"/>
        <v>9500</v>
      </c>
      <c r="I18" s="44"/>
    </row>
    <row r="19" spans="1:9" ht="20.25" customHeight="1">
      <c r="A19" s="2"/>
      <c r="B19" s="2"/>
      <c r="C19" s="5" t="s">
        <v>32</v>
      </c>
      <c r="D19" s="6" t="s">
        <v>33</v>
      </c>
      <c r="E19" s="33">
        <v>0</v>
      </c>
      <c r="F19" s="35" t="s">
        <v>27</v>
      </c>
      <c r="G19" s="32">
        <v>9500</v>
      </c>
      <c r="H19" s="32">
        <f t="shared" si="0"/>
        <v>9500</v>
      </c>
      <c r="I19" s="44"/>
    </row>
    <row r="20" spans="1:9" ht="20.25" customHeight="1">
      <c r="A20" s="2"/>
      <c r="B20" s="2"/>
      <c r="C20" s="5" t="s">
        <v>34</v>
      </c>
      <c r="D20" s="6" t="s">
        <v>35</v>
      </c>
      <c r="E20" s="33">
        <v>0</v>
      </c>
      <c r="F20" s="31"/>
      <c r="G20" s="32">
        <v>0</v>
      </c>
      <c r="H20" s="32">
        <f t="shared" si="0"/>
        <v>0</v>
      </c>
      <c r="I20" s="44"/>
    </row>
    <row r="21" spans="1:9" ht="20.100000000000001" customHeight="1">
      <c r="A21" s="2"/>
      <c r="B21" s="2" t="s">
        <v>0</v>
      </c>
      <c r="C21" s="3" t="s">
        <v>36</v>
      </c>
      <c r="D21" s="4" t="s">
        <v>37</v>
      </c>
      <c r="E21" s="19">
        <f>E22</f>
        <v>0</v>
      </c>
      <c r="F21" s="19">
        <v>0</v>
      </c>
      <c r="G21" s="28">
        <v>57600</v>
      </c>
      <c r="H21" s="28">
        <f t="shared" si="0"/>
        <v>57600</v>
      </c>
      <c r="I21" s="44"/>
    </row>
    <row r="22" spans="1:9" ht="20.100000000000001" customHeight="1">
      <c r="A22" s="2"/>
      <c r="B22" s="2"/>
      <c r="C22" s="5" t="s">
        <v>38</v>
      </c>
      <c r="D22" s="6" t="s">
        <v>39</v>
      </c>
      <c r="E22" s="33">
        <v>0</v>
      </c>
      <c r="F22" s="31"/>
      <c r="G22" s="32">
        <v>57600</v>
      </c>
      <c r="H22" s="32">
        <f t="shared" si="0"/>
        <v>57600</v>
      </c>
      <c r="I22" s="44"/>
    </row>
    <row r="23" spans="1:9" ht="20.100000000000001" customHeight="1">
      <c r="A23" s="2"/>
      <c r="B23" s="2" t="s">
        <v>0</v>
      </c>
      <c r="C23" s="3" t="s">
        <v>40</v>
      </c>
      <c r="D23" s="4" t="s">
        <v>41</v>
      </c>
      <c r="E23" s="19">
        <f>E24</f>
        <v>0</v>
      </c>
      <c r="F23" s="19">
        <v>0</v>
      </c>
      <c r="G23" s="28">
        <v>2200</v>
      </c>
      <c r="H23" s="28">
        <f t="shared" si="0"/>
        <v>2200</v>
      </c>
      <c r="I23" s="44"/>
    </row>
    <row r="24" spans="1:9" ht="20.100000000000001" customHeight="1">
      <c r="A24" s="2"/>
      <c r="B24" s="2"/>
      <c r="C24" s="5" t="s">
        <v>42</v>
      </c>
      <c r="D24" s="6" t="s">
        <v>43</v>
      </c>
      <c r="E24" s="33">
        <v>0</v>
      </c>
      <c r="F24" s="31"/>
      <c r="G24" s="32">
        <v>2200</v>
      </c>
      <c r="H24" s="32">
        <f t="shared" si="0"/>
        <v>2200</v>
      </c>
      <c r="I24" s="44"/>
    </row>
    <row r="25" spans="1:9" ht="12.95" customHeight="1">
      <c r="A25" s="2"/>
      <c r="B25" s="2" t="s">
        <v>0</v>
      </c>
      <c r="C25" s="3" t="s">
        <v>44</v>
      </c>
      <c r="D25" s="4" t="s">
        <v>45</v>
      </c>
      <c r="E25" s="19">
        <f>E26+E28+E30</f>
        <v>21400000</v>
      </c>
      <c r="F25" s="31">
        <v>0</v>
      </c>
      <c r="G25" s="28">
        <v>27247590</v>
      </c>
      <c r="H25" s="28">
        <f t="shared" si="0"/>
        <v>5847590</v>
      </c>
      <c r="I25" s="44">
        <f t="shared" si="1"/>
        <v>1.2732518691588786</v>
      </c>
    </row>
    <row r="26" spans="1:9" ht="20.100000000000001" customHeight="1">
      <c r="A26" s="2"/>
      <c r="B26" s="2" t="s">
        <v>0</v>
      </c>
      <c r="C26" s="3" t="s">
        <v>46</v>
      </c>
      <c r="D26" s="4" t="s">
        <v>47</v>
      </c>
      <c r="E26" s="20">
        <f>E27</f>
        <v>1200000</v>
      </c>
      <c r="F26" s="34">
        <v>0.2</v>
      </c>
      <c r="G26" s="28">
        <v>3192920</v>
      </c>
      <c r="H26" s="28">
        <f t="shared" si="0"/>
        <v>1992920</v>
      </c>
      <c r="I26" s="44">
        <f t="shared" si="1"/>
        <v>2.6607666666666665</v>
      </c>
    </row>
    <row r="27" spans="1:9" ht="12.95" customHeight="1">
      <c r="A27" s="2"/>
      <c r="B27" s="2"/>
      <c r="C27" s="5" t="s">
        <v>48</v>
      </c>
      <c r="D27" s="6" t="s">
        <v>49</v>
      </c>
      <c r="E27" s="42">
        <v>1200000</v>
      </c>
      <c r="F27" s="31"/>
      <c r="G27" s="32">
        <v>3192920</v>
      </c>
      <c r="H27" s="32">
        <f t="shared" si="0"/>
        <v>1992920</v>
      </c>
      <c r="I27" s="43">
        <f t="shared" si="1"/>
        <v>2.6607666666666665</v>
      </c>
    </row>
    <row r="28" spans="1:9" ht="20.100000000000001" customHeight="1">
      <c r="A28" s="2"/>
      <c r="B28" s="2" t="s">
        <v>0</v>
      </c>
      <c r="C28" s="3" t="s">
        <v>50</v>
      </c>
      <c r="D28" s="4" t="s">
        <v>51</v>
      </c>
      <c r="E28" s="20">
        <f>E29</f>
        <v>4100000</v>
      </c>
      <c r="F28" s="36">
        <v>0.18</v>
      </c>
      <c r="G28" s="28">
        <v>9477670</v>
      </c>
      <c r="H28" s="28">
        <f t="shared" si="0"/>
        <v>5377670</v>
      </c>
      <c r="I28" s="44">
        <f t="shared" si="1"/>
        <v>2.3116268292682927</v>
      </c>
    </row>
    <row r="29" spans="1:9" ht="12.95" customHeight="1">
      <c r="A29" s="2"/>
      <c r="B29" s="2"/>
      <c r="C29" s="5" t="s">
        <v>52</v>
      </c>
      <c r="D29" s="6" t="s">
        <v>49</v>
      </c>
      <c r="E29" s="42">
        <v>4100000</v>
      </c>
      <c r="F29" s="29"/>
      <c r="G29" s="32">
        <v>9477670</v>
      </c>
      <c r="H29" s="32">
        <f t="shared" si="0"/>
        <v>5377670</v>
      </c>
      <c r="I29" s="43">
        <f t="shared" si="1"/>
        <v>2.3116268292682927</v>
      </c>
    </row>
    <row r="30" spans="1:9" ht="16.5" customHeight="1">
      <c r="A30" s="2"/>
      <c r="B30" s="2" t="s">
        <v>0</v>
      </c>
      <c r="C30" s="3" t="s">
        <v>53</v>
      </c>
      <c r="D30" s="4" t="s">
        <v>54</v>
      </c>
      <c r="E30" s="20">
        <f>E31</f>
        <v>16100000</v>
      </c>
      <c r="F30" s="36">
        <v>0.05</v>
      </c>
      <c r="G30" s="28">
        <v>14577000</v>
      </c>
      <c r="H30" s="28">
        <f t="shared" si="0"/>
        <v>-1523000</v>
      </c>
      <c r="I30" s="44">
        <f t="shared" si="1"/>
        <v>0.90540372670807456</v>
      </c>
    </row>
    <row r="31" spans="1:9" ht="20.100000000000001" customHeight="1">
      <c r="A31" s="2"/>
      <c r="B31" s="2"/>
      <c r="C31" s="5" t="s">
        <v>53</v>
      </c>
      <c r="D31" s="6" t="s">
        <v>54</v>
      </c>
      <c r="E31" s="42">
        <v>16100000</v>
      </c>
      <c r="F31" s="29"/>
      <c r="G31" s="32">
        <v>14577000</v>
      </c>
      <c r="H31" s="32">
        <f t="shared" si="0"/>
        <v>-1523000</v>
      </c>
      <c r="I31" s="43">
        <f t="shared" si="1"/>
        <v>0.90540372670807456</v>
      </c>
    </row>
    <row r="32" spans="1:9" ht="18" customHeight="1">
      <c r="A32" s="2"/>
      <c r="B32" s="2" t="s">
        <v>0</v>
      </c>
      <c r="C32" s="3" t="s">
        <v>55</v>
      </c>
      <c r="D32" s="4" t="s">
        <v>56</v>
      </c>
      <c r="E32" s="20">
        <f>E33+E44</f>
        <v>131353500</v>
      </c>
      <c r="F32" s="19">
        <v>1.4299999999999997</v>
      </c>
      <c r="G32" s="28">
        <v>177432710</v>
      </c>
      <c r="H32" s="28">
        <f t="shared" si="0"/>
        <v>46079210</v>
      </c>
      <c r="I32" s="44">
        <f t="shared" si="1"/>
        <v>1.3508030619663731</v>
      </c>
    </row>
    <row r="33" spans="1:9" ht="12.95" customHeight="1">
      <c r="A33" s="2"/>
      <c r="B33" s="2" t="s">
        <v>0</v>
      </c>
      <c r="C33" s="3" t="s">
        <v>57</v>
      </c>
      <c r="D33" s="4" t="s">
        <v>58</v>
      </c>
      <c r="E33" s="20">
        <f>SUM(E34:E43)</f>
        <v>53404500</v>
      </c>
      <c r="F33" s="19">
        <v>1.0699999999999998</v>
      </c>
      <c r="G33" s="28">
        <v>67265000</v>
      </c>
      <c r="H33" s="28">
        <f t="shared" si="0"/>
        <v>13860500</v>
      </c>
      <c r="I33" s="44">
        <f t="shared" si="1"/>
        <v>1.2595380539093148</v>
      </c>
    </row>
    <row r="34" spans="1:9" ht="18" customHeight="1">
      <c r="A34" s="2"/>
      <c r="B34" s="2"/>
      <c r="C34" s="5" t="s">
        <v>59</v>
      </c>
      <c r="D34" s="6" t="s">
        <v>60</v>
      </c>
      <c r="E34" s="42">
        <v>154500</v>
      </c>
      <c r="F34" s="34">
        <v>0.1</v>
      </c>
      <c r="G34" s="32">
        <v>102000</v>
      </c>
      <c r="H34" s="32">
        <f t="shared" si="0"/>
        <v>-52500</v>
      </c>
      <c r="I34" s="43">
        <f t="shared" si="1"/>
        <v>0.66019417475728159</v>
      </c>
    </row>
    <row r="35" spans="1:9" ht="17.25" customHeight="1">
      <c r="A35" s="2"/>
      <c r="B35" s="2"/>
      <c r="C35" s="5" t="s">
        <v>61</v>
      </c>
      <c r="D35" s="6" t="s">
        <v>62</v>
      </c>
      <c r="E35" s="42">
        <v>1800000</v>
      </c>
      <c r="F35" s="34">
        <v>0.23</v>
      </c>
      <c r="G35" s="32">
        <v>1800000</v>
      </c>
      <c r="H35" s="32">
        <f t="shared" si="0"/>
        <v>0</v>
      </c>
      <c r="I35" s="43">
        <f t="shared" si="1"/>
        <v>1</v>
      </c>
    </row>
    <row r="36" spans="1:9" ht="17.25" customHeight="1">
      <c r="A36" s="2"/>
      <c r="B36" s="2"/>
      <c r="C36" s="5" t="s">
        <v>63</v>
      </c>
      <c r="D36" s="6" t="s">
        <v>64</v>
      </c>
      <c r="E36" s="42">
        <v>1100000</v>
      </c>
      <c r="F36" s="34">
        <v>0.24</v>
      </c>
      <c r="G36" s="32">
        <v>1568000</v>
      </c>
      <c r="H36" s="32">
        <f t="shared" si="0"/>
        <v>468000</v>
      </c>
      <c r="I36" s="43">
        <f t="shared" si="1"/>
        <v>1.4254545454545455</v>
      </c>
    </row>
    <row r="37" spans="1:9" ht="11.25" customHeight="1">
      <c r="A37" s="2"/>
      <c r="B37" s="2"/>
      <c r="C37" s="5" t="s">
        <v>65</v>
      </c>
      <c r="D37" s="6" t="s">
        <v>66</v>
      </c>
      <c r="E37" s="42">
        <v>7900000</v>
      </c>
      <c r="F37" s="34">
        <v>0.4</v>
      </c>
      <c r="G37" s="32">
        <v>15130000</v>
      </c>
      <c r="H37" s="32">
        <f t="shared" si="0"/>
        <v>7230000</v>
      </c>
      <c r="I37" s="43">
        <f t="shared" si="1"/>
        <v>1.9151898734177215</v>
      </c>
    </row>
    <row r="38" spans="1:9" ht="12.95" customHeight="1">
      <c r="A38" s="2"/>
      <c r="B38" s="2"/>
      <c r="C38" s="5" t="s">
        <v>67</v>
      </c>
      <c r="D38" s="6" t="s">
        <v>68</v>
      </c>
      <c r="E38" s="42">
        <v>24000000</v>
      </c>
      <c r="F38" s="34">
        <v>-0.05</v>
      </c>
      <c r="G38" s="32">
        <v>23762700</v>
      </c>
      <c r="H38" s="32">
        <f t="shared" si="0"/>
        <v>-237300</v>
      </c>
      <c r="I38" s="43">
        <f t="shared" si="1"/>
        <v>0.99011249999999995</v>
      </c>
    </row>
    <row r="39" spans="1:9" ht="12.95" customHeight="1">
      <c r="A39" s="2"/>
      <c r="B39" s="2"/>
      <c r="C39" s="5" t="s">
        <v>69</v>
      </c>
      <c r="D39" s="6" t="s">
        <v>70</v>
      </c>
      <c r="E39" s="42">
        <v>13700000</v>
      </c>
      <c r="F39" s="34">
        <v>0.25</v>
      </c>
      <c r="G39" s="32">
        <v>20830000</v>
      </c>
      <c r="H39" s="32">
        <f t="shared" si="0"/>
        <v>7130000</v>
      </c>
      <c r="I39" s="43">
        <f t="shared" si="1"/>
        <v>1.5204379562043795</v>
      </c>
    </row>
    <row r="40" spans="1:9" ht="12.95" customHeight="1">
      <c r="A40" s="2"/>
      <c r="B40" s="2"/>
      <c r="C40" s="5" t="s">
        <v>71</v>
      </c>
      <c r="D40" s="6" t="s">
        <v>72</v>
      </c>
      <c r="E40" s="42">
        <v>1900000</v>
      </c>
      <c r="F40" s="34">
        <v>-0.1</v>
      </c>
      <c r="G40" s="32">
        <v>1662700</v>
      </c>
      <c r="H40" s="32">
        <f t="shared" si="0"/>
        <v>-237300</v>
      </c>
      <c r="I40" s="43">
        <f t="shared" si="1"/>
        <v>0.87510526315789472</v>
      </c>
    </row>
    <row r="41" spans="1:9" ht="12.95" customHeight="1">
      <c r="A41" s="2"/>
      <c r="B41" s="2"/>
      <c r="C41" s="5" t="s">
        <v>73</v>
      </c>
      <c r="D41" s="6" t="s">
        <v>74</v>
      </c>
      <c r="E41" s="42">
        <v>2200000</v>
      </c>
      <c r="F41" s="34">
        <v>0</v>
      </c>
      <c r="G41" s="32">
        <v>2202600</v>
      </c>
      <c r="H41" s="32">
        <f t="shared" si="0"/>
        <v>2600</v>
      </c>
      <c r="I41" s="43">
        <f t="shared" si="1"/>
        <v>1.0011818181818182</v>
      </c>
    </row>
    <row r="42" spans="1:9" ht="12.95" customHeight="1">
      <c r="A42" s="2"/>
      <c r="B42" s="2"/>
      <c r="C42" s="5" t="s">
        <v>75</v>
      </c>
      <c r="D42" s="6" t="s">
        <v>76</v>
      </c>
      <c r="E42" s="42">
        <v>500000</v>
      </c>
      <c r="F42" s="31"/>
      <c r="G42" s="32">
        <v>129000</v>
      </c>
      <c r="H42" s="32">
        <f t="shared" si="0"/>
        <v>-371000</v>
      </c>
      <c r="I42" s="43">
        <f t="shared" si="1"/>
        <v>0.25800000000000001</v>
      </c>
    </row>
    <row r="43" spans="1:9" ht="12.95" customHeight="1">
      <c r="A43" s="2"/>
      <c r="B43" s="2"/>
      <c r="C43" s="5" t="s">
        <v>77</v>
      </c>
      <c r="D43" s="6" t="s">
        <v>78</v>
      </c>
      <c r="E43" s="42">
        <v>150000</v>
      </c>
      <c r="F43" s="34">
        <v>0</v>
      </c>
      <c r="G43" s="32">
        <v>78000</v>
      </c>
      <c r="H43" s="32">
        <f t="shared" si="0"/>
        <v>-72000</v>
      </c>
      <c r="I43" s="43">
        <f t="shared" si="1"/>
        <v>0.52</v>
      </c>
    </row>
    <row r="44" spans="1:9" ht="12.95" customHeight="1">
      <c r="A44" s="2"/>
      <c r="B44" s="2" t="s">
        <v>0</v>
      </c>
      <c r="C44" s="3" t="s">
        <v>79</v>
      </c>
      <c r="D44" s="4" t="s">
        <v>80</v>
      </c>
      <c r="E44" s="20">
        <f>SUM(E45:E47)</f>
        <v>77949000</v>
      </c>
      <c r="F44" s="20">
        <v>0.36</v>
      </c>
      <c r="G44" s="30">
        <v>110167710</v>
      </c>
      <c r="H44" s="30">
        <f t="shared" si="0"/>
        <v>32218710</v>
      </c>
      <c r="I44" s="44">
        <f t="shared" si="1"/>
        <v>1.4133306392641343</v>
      </c>
    </row>
    <row r="45" spans="1:9" ht="12.95" customHeight="1">
      <c r="A45" s="2"/>
      <c r="B45" s="2"/>
      <c r="C45" s="5" t="s">
        <v>81</v>
      </c>
      <c r="D45" s="6" t="s">
        <v>82</v>
      </c>
      <c r="E45" s="42">
        <v>5325100</v>
      </c>
      <c r="F45" s="34">
        <v>0.18</v>
      </c>
      <c r="G45" s="32">
        <v>7360480</v>
      </c>
      <c r="H45" s="32">
        <f t="shared" si="0"/>
        <v>2035380</v>
      </c>
      <c r="I45" s="43">
        <f t="shared" si="1"/>
        <v>1.3822238080036056</v>
      </c>
    </row>
    <row r="46" spans="1:9" ht="12.95" customHeight="1">
      <c r="A46" s="2"/>
      <c r="B46" s="2"/>
      <c r="C46" s="5" t="s">
        <v>83</v>
      </c>
      <c r="D46" s="6" t="s">
        <v>84</v>
      </c>
      <c r="E46" s="42">
        <v>72323900</v>
      </c>
      <c r="F46" s="34">
        <v>0.18</v>
      </c>
      <c r="G46" s="32">
        <v>102364490</v>
      </c>
      <c r="H46" s="32">
        <f t="shared" si="0"/>
        <v>30040590</v>
      </c>
      <c r="I46" s="43">
        <f t="shared" si="1"/>
        <v>1.415361865164904</v>
      </c>
    </row>
    <row r="47" spans="1:9" ht="12" customHeight="1">
      <c r="A47" s="2"/>
      <c r="B47" s="2"/>
      <c r="C47" s="5" t="s">
        <v>85</v>
      </c>
      <c r="D47" s="6" t="s">
        <v>86</v>
      </c>
      <c r="E47" s="42">
        <v>300000</v>
      </c>
      <c r="F47" s="34">
        <v>0</v>
      </c>
      <c r="G47" s="32">
        <v>442740</v>
      </c>
      <c r="H47" s="32">
        <f t="shared" si="0"/>
        <v>142740</v>
      </c>
      <c r="I47" s="43">
        <f t="shared" si="1"/>
        <v>1.4758</v>
      </c>
    </row>
    <row r="48" spans="1:9" ht="12" customHeight="1">
      <c r="A48" s="2"/>
      <c r="B48" s="2"/>
      <c r="C48" s="22" t="s">
        <v>189</v>
      </c>
      <c r="D48" s="23" t="s">
        <v>190</v>
      </c>
      <c r="E48" s="30">
        <f t="shared" ref="E48:F48" si="2">E49</f>
        <v>270000</v>
      </c>
      <c r="F48" s="30">
        <f t="shared" si="2"/>
        <v>0</v>
      </c>
      <c r="G48" s="30">
        <f>G49</f>
        <v>128000</v>
      </c>
      <c r="H48" s="27">
        <f t="shared" si="0"/>
        <v>-142000</v>
      </c>
      <c r="I48" s="44">
        <f t="shared" si="1"/>
        <v>0.47407407407407409</v>
      </c>
    </row>
    <row r="49" spans="1:9" ht="12" customHeight="1">
      <c r="A49" s="2"/>
      <c r="B49" s="2"/>
      <c r="C49" s="22" t="s">
        <v>191</v>
      </c>
      <c r="D49" s="23" t="s">
        <v>192</v>
      </c>
      <c r="E49" s="30">
        <f t="shared" ref="E49:F49" si="3">E50+E51</f>
        <v>270000</v>
      </c>
      <c r="F49" s="30">
        <f t="shared" si="3"/>
        <v>0</v>
      </c>
      <c r="G49" s="30">
        <f>G50+G51</f>
        <v>128000</v>
      </c>
      <c r="H49" s="27">
        <f t="shared" si="0"/>
        <v>-142000</v>
      </c>
      <c r="I49" s="44">
        <f t="shared" si="1"/>
        <v>0.47407407407407409</v>
      </c>
    </row>
    <row r="50" spans="1:9" ht="12" customHeight="1">
      <c r="A50" s="2"/>
      <c r="B50" s="2"/>
      <c r="C50" s="17" t="s">
        <v>193</v>
      </c>
      <c r="D50" s="18" t="s">
        <v>194</v>
      </c>
      <c r="E50" s="53">
        <v>235000</v>
      </c>
      <c r="F50" s="36"/>
      <c r="G50" s="37">
        <v>100000</v>
      </c>
      <c r="H50" s="61">
        <f t="shared" si="0"/>
        <v>-135000</v>
      </c>
      <c r="I50" s="43">
        <f t="shared" si="1"/>
        <v>0.42553191489361702</v>
      </c>
    </row>
    <row r="51" spans="1:9" ht="12" customHeight="1">
      <c r="A51" s="2"/>
      <c r="B51" s="2"/>
      <c r="C51" s="17" t="s">
        <v>195</v>
      </c>
      <c r="D51" s="18" t="s">
        <v>196</v>
      </c>
      <c r="E51" s="53">
        <v>35000</v>
      </c>
      <c r="F51" s="36"/>
      <c r="G51" s="37">
        <v>28000</v>
      </c>
      <c r="H51" s="61">
        <f t="shared" si="0"/>
        <v>-7000</v>
      </c>
      <c r="I51" s="43">
        <f t="shared" si="1"/>
        <v>0.8</v>
      </c>
    </row>
    <row r="52" spans="1:9" ht="12.95" customHeight="1">
      <c r="A52" s="2"/>
      <c r="B52" s="2" t="s">
        <v>0</v>
      </c>
      <c r="C52" s="3" t="s">
        <v>87</v>
      </c>
      <c r="D52" s="4" t="s">
        <v>88</v>
      </c>
      <c r="E52" s="19">
        <f>E53+E62+E74</f>
        <v>2705200</v>
      </c>
      <c r="F52" s="19" t="e">
        <v>#VALUE!</v>
      </c>
      <c r="G52" s="28">
        <v>5194400</v>
      </c>
      <c r="H52" s="27">
        <f t="shared" si="0"/>
        <v>2489200</v>
      </c>
      <c r="I52" s="44">
        <f t="shared" si="1"/>
        <v>1.9201537779092119</v>
      </c>
    </row>
    <row r="53" spans="1:9" ht="11.25" customHeight="1">
      <c r="A53" s="2"/>
      <c r="B53" s="2" t="s">
        <v>0</v>
      </c>
      <c r="C53" s="3" t="s">
        <v>89</v>
      </c>
      <c r="D53" s="4" t="s">
        <v>90</v>
      </c>
      <c r="E53" s="19">
        <f>E56</f>
        <v>63000</v>
      </c>
      <c r="F53" s="19" t="e">
        <v>#VALUE!</v>
      </c>
      <c r="G53" s="28">
        <v>203100</v>
      </c>
      <c r="H53" s="27">
        <f t="shared" si="0"/>
        <v>140100</v>
      </c>
      <c r="I53" s="44">
        <f t="shared" si="1"/>
        <v>3.2238095238095239</v>
      </c>
    </row>
    <row r="54" spans="1:9" ht="16.5" hidden="1" customHeight="1">
      <c r="A54" s="2"/>
      <c r="B54" s="2" t="s">
        <v>0</v>
      </c>
      <c r="C54" s="3" t="s">
        <v>91</v>
      </c>
      <c r="D54" s="4" t="s">
        <v>92</v>
      </c>
      <c r="E54" s="19">
        <v>0</v>
      </c>
      <c r="F54" s="38" t="s">
        <v>93</v>
      </c>
      <c r="G54" s="32">
        <v>0</v>
      </c>
      <c r="H54" s="27">
        <f t="shared" si="0"/>
        <v>0</v>
      </c>
      <c r="I54" s="44" t="e">
        <f t="shared" si="1"/>
        <v>#DIV/0!</v>
      </c>
    </row>
    <row r="55" spans="1:9" ht="8.25" hidden="1" customHeight="1">
      <c r="A55" s="2"/>
      <c r="B55" s="2"/>
      <c r="C55" s="5" t="s">
        <v>94</v>
      </c>
      <c r="D55" s="6" t="s">
        <v>95</v>
      </c>
      <c r="E55" s="33">
        <v>0</v>
      </c>
      <c r="F55" s="31"/>
      <c r="G55" s="32">
        <v>0</v>
      </c>
      <c r="H55" s="27">
        <f t="shared" si="0"/>
        <v>0</v>
      </c>
      <c r="I55" s="44" t="e">
        <f t="shared" si="1"/>
        <v>#DIV/0!</v>
      </c>
    </row>
    <row r="56" spans="1:9" ht="12.95" customHeight="1">
      <c r="A56" s="2"/>
      <c r="B56" s="2" t="s">
        <v>0</v>
      </c>
      <c r="C56" s="3" t="s">
        <v>96</v>
      </c>
      <c r="D56" s="4" t="s">
        <v>97</v>
      </c>
      <c r="E56" s="19">
        <f>E58+E59</f>
        <v>63000</v>
      </c>
      <c r="F56" s="19">
        <v>0</v>
      </c>
      <c r="G56" s="28">
        <v>203100</v>
      </c>
      <c r="H56" s="27">
        <f t="shared" si="0"/>
        <v>140100</v>
      </c>
      <c r="I56" s="44">
        <f t="shared" si="1"/>
        <v>3.2238095238095239</v>
      </c>
    </row>
    <row r="57" spans="1:9" ht="47.1" hidden="1" customHeight="1">
      <c r="A57" s="2"/>
      <c r="B57" s="2"/>
      <c r="C57" s="5" t="s">
        <v>98</v>
      </c>
      <c r="D57" s="6" t="s">
        <v>99</v>
      </c>
      <c r="E57" s="33">
        <v>9000</v>
      </c>
      <c r="F57" s="31"/>
      <c r="G57" s="32">
        <v>0</v>
      </c>
      <c r="H57" s="27">
        <f t="shared" si="0"/>
        <v>-9000</v>
      </c>
      <c r="I57" s="44">
        <f t="shared" si="1"/>
        <v>0</v>
      </c>
    </row>
    <row r="58" spans="1:9" ht="12.95" customHeight="1">
      <c r="A58" s="2"/>
      <c r="B58" s="2"/>
      <c r="C58" s="5" t="s">
        <v>100</v>
      </c>
      <c r="D58" s="6" t="s">
        <v>101</v>
      </c>
      <c r="E58" s="42">
        <v>21000</v>
      </c>
      <c r="F58" s="31"/>
      <c r="G58" s="32">
        <v>47900</v>
      </c>
      <c r="H58" s="37">
        <f t="shared" si="0"/>
        <v>26900</v>
      </c>
      <c r="I58" s="43">
        <f t="shared" si="1"/>
        <v>2.2809523809523808</v>
      </c>
    </row>
    <row r="59" spans="1:9" ht="18.75" customHeight="1">
      <c r="A59" s="2"/>
      <c r="B59" s="2"/>
      <c r="C59" s="5" t="s">
        <v>102</v>
      </c>
      <c r="D59" s="6" t="s">
        <v>103</v>
      </c>
      <c r="E59" s="54">
        <v>42000</v>
      </c>
      <c r="F59" s="55"/>
      <c r="G59" s="56">
        <v>155200</v>
      </c>
      <c r="H59" s="57">
        <f t="shared" si="0"/>
        <v>113200</v>
      </c>
      <c r="I59" s="48">
        <f t="shared" si="1"/>
        <v>3.6952380952380954</v>
      </c>
    </row>
    <row r="60" spans="1:9" ht="18.75" customHeight="1">
      <c r="A60" s="2"/>
      <c r="B60" s="2"/>
      <c r="C60" s="15" t="s">
        <v>197</v>
      </c>
      <c r="D60" s="16" t="s">
        <v>198</v>
      </c>
      <c r="E60" s="58"/>
      <c r="F60" s="29"/>
      <c r="G60" s="40">
        <v>100000</v>
      </c>
      <c r="H60" s="40">
        <f t="shared" si="0"/>
        <v>100000</v>
      </c>
      <c r="I60" s="47"/>
    </row>
    <row r="61" spans="1:9" ht="18.75" customHeight="1">
      <c r="A61" s="2"/>
      <c r="B61" s="2"/>
      <c r="C61" s="17" t="s">
        <v>197</v>
      </c>
      <c r="D61" s="21" t="s">
        <v>198</v>
      </c>
      <c r="E61" s="58"/>
      <c r="F61" s="29"/>
      <c r="G61" s="40">
        <v>100000</v>
      </c>
      <c r="H61" s="40">
        <f t="shared" si="0"/>
        <v>100000</v>
      </c>
      <c r="I61" s="47"/>
    </row>
    <row r="62" spans="1:9" ht="20.100000000000001" customHeight="1">
      <c r="A62" s="2"/>
      <c r="B62" s="2" t="s">
        <v>0</v>
      </c>
      <c r="C62" s="3" t="s">
        <v>104</v>
      </c>
      <c r="D62" s="4" t="s">
        <v>105</v>
      </c>
      <c r="E62" s="19">
        <f>E63+E68+E70</f>
        <v>2629500</v>
      </c>
      <c r="F62" s="19">
        <v>10</v>
      </c>
      <c r="G62" s="28">
        <v>4141300</v>
      </c>
      <c r="H62" s="28">
        <f t="shared" si="0"/>
        <v>1511800</v>
      </c>
      <c r="I62" s="44">
        <f t="shared" si="1"/>
        <v>1.5749382011789315</v>
      </c>
    </row>
    <row r="63" spans="1:9" ht="12.95" customHeight="1">
      <c r="A63" s="2"/>
      <c r="B63" s="2" t="s">
        <v>0</v>
      </c>
      <c r="C63" s="3" t="s">
        <v>106</v>
      </c>
      <c r="D63" s="4" t="s">
        <v>107</v>
      </c>
      <c r="E63" s="19">
        <f>SUM(E64:E67)</f>
        <v>1429300</v>
      </c>
      <c r="F63" s="19">
        <v>10</v>
      </c>
      <c r="G63" s="28">
        <v>3255500</v>
      </c>
      <c r="H63" s="28">
        <f t="shared" si="0"/>
        <v>1826200</v>
      </c>
      <c r="I63" s="44">
        <f t="shared" si="1"/>
        <v>2.2776883789267472</v>
      </c>
    </row>
    <row r="64" spans="1:9" ht="11.25" customHeight="1">
      <c r="A64" s="2"/>
      <c r="B64" s="2"/>
      <c r="C64" s="5" t="s">
        <v>108</v>
      </c>
      <c r="D64" s="6" t="s">
        <v>109</v>
      </c>
      <c r="E64" s="42">
        <v>26700</v>
      </c>
      <c r="F64" s="34">
        <v>2</v>
      </c>
      <c r="G64" s="32">
        <v>93200</v>
      </c>
      <c r="H64" s="61">
        <f t="shared" si="0"/>
        <v>66500</v>
      </c>
      <c r="I64" s="43">
        <f t="shared" si="1"/>
        <v>3.4906367041198503</v>
      </c>
    </row>
    <row r="65" spans="1:9" ht="12.95" customHeight="1">
      <c r="A65" s="2"/>
      <c r="B65" s="2"/>
      <c r="C65" s="5" t="s">
        <v>110</v>
      </c>
      <c r="D65" s="6" t="s">
        <v>111</v>
      </c>
      <c r="E65" s="42">
        <v>1300000</v>
      </c>
      <c r="F65" s="34">
        <v>1</v>
      </c>
      <c r="G65" s="32">
        <v>2730100</v>
      </c>
      <c r="H65" s="61">
        <f t="shared" si="0"/>
        <v>1430100</v>
      </c>
      <c r="I65" s="43">
        <f t="shared" si="1"/>
        <v>2.100076923076923</v>
      </c>
    </row>
    <row r="66" spans="1:9" ht="12" customHeight="1">
      <c r="A66" s="2"/>
      <c r="B66" s="2"/>
      <c r="C66" s="5" t="s">
        <v>112</v>
      </c>
      <c r="D66" s="6" t="s">
        <v>113</v>
      </c>
      <c r="E66" s="42">
        <v>100000</v>
      </c>
      <c r="F66" s="34">
        <v>3</v>
      </c>
      <c r="G66" s="32">
        <v>420200</v>
      </c>
      <c r="H66" s="61">
        <f t="shared" si="0"/>
        <v>320200</v>
      </c>
      <c r="I66" s="43">
        <f t="shared" si="1"/>
        <v>4.202</v>
      </c>
    </row>
    <row r="67" spans="1:9" ht="10.5" customHeight="1">
      <c r="A67" s="2"/>
      <c r="B67" s="2"/>
      <c r="C67" s="5" t="s">
        <v>114</v>
      </c>
      <c r="D67" s="6" t="s">
        <v>115</v>
      </c>
      <c r="E67" s="42">
        <v>2600</v>
      </c>
      <c r="F67" s="34">
        <v>4</v>
      </c>
      <c r="G67" s="32">
        <v>12000</v>
      </c>
      <c r="H67" s="61">
        <f t="shared" si="0"/>
        <v>9400</v>
      </c>
      <c r="I67" s="43">
        <f t="shared" si="1"/>
        <v>4.615384615384615</v>
      </c>
    </row>
    <row r="68" spans="1:9" ht="19.5" customHeight="1">
      <c r="A68" s="2"/>
      <c r="B68" s="2" t="s">
        <v>0</v>
      </c>
      <c r="C68" s="3" t="s">
        <v>116</v>
      </c>
      <c r="D68" s="4" t="s">
        <v>117</v>
      </c>
      <c r="E68" s="19">
        <f>E69</f>
        <v>900000</v>
      </c>
      <c r="F68" s="19">
        <v>0</v>
      </c>
      <c r="G68" s="28">
        <v>733600</v>
      </c>
      <c r="H68" s="28">
        <f t="shared" si="0"/>
        <v>-166400</v>
      </c>
      <c r="I68" s="44">
        <f t="shared" si="1"/>
        <v>0.81511111111111112</v>
      </c>
    </row>
    <row r="69" spans="1:9" ht="30" customHeight="1">
      <c r="A69" s="2"/>
      <c r="B69" s="2"/>
      <c r="C69" s="5" t="s">
        <v>118</v>
      </c>
      <c r="D69" s="6" t="s">
        <v>119</v>
      </c>
      <c r="E69" s="42">
        <v>900000</v>
      </c>
      <c r="F69" s="31"/>
      <c r="G69" s="32">
        <v>733600</v>
      </c>
      <c r="H69" s="32">
        <f t="shared" si="0"/>
        <v>-166400</v>
      </c>
      <c r="I69" s="43">
        <f t="shared" si="1"/>
        <v>0.81511111111111112</v>
      </c>
    </row>
    <row r="70" spans="1:9" ht="12.95" customHeight="1">
      <c r="A70" s="2"/>
      <c r="B70" s="2" t="s">
        <v>0</v>
      </c>
      <c r="C70" s="3" t="s">
        <v>120</v>
      </c>
      <c r="D70" s="4" t="s">
        <v>121</v>
      </c>
      <c r="E70" s="19">
        <f>SUM(E71:E73)</f>
        <v>300200</v>
      </c>
      <c r="F70" s="19">
        <v>0</v>
      </c>
      <c r="G70" s="28">
        <v>152200</v>
      </c>
      <c r="H70" s="27">
        <f t="shared" si="0"/>
        <v>-148000</v>
      </c>
      <c r="I70" s="44">
        <f t="shared" si="1"/>
        <v>0.50699533644237171</v>
      </c>
    </row>
    <row r="71" spans="1:9" ht="21.75" customHeight="1">
      <c r="A71" s="2"/>
      <c r="B71" s="2"/>
      <c r="C71" s="5" t="s">
        <v>122</v>
      </c>
      <c r="D71" s="6" t="s">
        <v>123</v>
      </c>
      <c r="E71" s="42">
        <v>200000</v>
      </c>
      <c r="F71" s="31"/>
      <c r="G71" s="32">
        <v>62100</v>
      </c>
      <c r="H71" s="32">
        <f t="shared" si="0"/>
        <v>-137900</v>
      </c>
      <c r="I71" s="43">
        <f t="shared" si="1"/>
        <v>0.3105</v>
      </c>
    </row>
    <row r="72" spans="1:9" ht="11.25" customHeight="1">
      <c r="A72" s="2"/>
      <c r="B72" s="2"/>
      <c r="C72" s="5" t="s">
        <v>124</v>
      </c>
      <c r="D72" s="6" t="s">
        <v>125</v>
      </c>
      <c r="E72" s="42">
        <v>200</v>
      </c>
      <c r="F72" s="31">
        <v>0</v>
      </c>
      <c r="G72" s="32">
        <v>0</v>
      </c>
      <c r="H72" s="32">
        <f t="shared" si="0"/>
        <v>-200</v>
      </c>
      <c r="I72" s="43">
        <f t="shared" si="1"/>
        <v>0</v>
      </c>
    </row>
    <row r="73" spans="1:9" ht="20.25" customHeight="1">
      <c r="A73" s="2"/>
      <c r="B73" s="2"/>
      <c r="C73" s="5" t="s">
        <v>126</v>
      </c>
      <c r="D73" s="6" t="s">
        <v>127</v>
      </c>
      <c r="E73" s="42">
        <v>100000</v>
      </c>
      <c r="F73" s="31">
        <v>0</v>
      </c>
      <c r="G73" s="32">
        <v>90100</v>
      </c>
      <c r="H73" s="32">
        <f t="shared" si="0"/>
        <v>-9900</v>
      </c>
      <c r="I73" s="43">
        <f t="shared" si="1"/>
        <v>0.90100000000000002</v>
      </c>
    </row>
    <row r="74" spans="1:9" ht="12.95" customHeight="1">
      <c r="A74" s="2"/>
      <c r="B74" s="2" t="s">
        <v>0</v>
      </c>
      <c r="C74" s="3" t="s">
        <v>128</v>
      </c>
      <c r="D74" s="4" t="s">
        <v>129</v>
      </c>
      <c r="E74" s="19">
        <f>E75</f>
        <v>12700</v>
      </c>
      <c r="F74" s="19" t="e">
        <v>#VALUE!</v>
      </c>
      <c r="G74" s="28">
        <v>850000</v>
      </c>
      <c r="H74" s="28">
        <f t="shared" si="0"/>
        <v>837300</v>
      </c>
      <c r="I74" s="44">
        <f>G74/E74</f>
        <v>66.929133858267718</v>
      </c>
    </row>
    <row r="75" spans="1:9" ht="12.95" customHeight="1">
      <c r="A75" s="2"/>
      <c r="B75" s="2" t="s">
        <v>0</v>
      </c>
      <c r="C75" s="3" t="s">
        <v>130</v>
      </c>
      <c r="D75" s="4" t="s">
        <v>97</v>
      </c>
      <c r="E75" s="19">
        <f>E76+E77</f>
        <v>12700</v>
      </c>
      <c r="F75" s="19">
        <v>2</v>
      </c>
      <c r="G75" s="28">
        <v>850000</v>
      </c>
      <c r="H75" s="28">
        <f t="shared" si="0"/>
        <v>837300</v>
      </c>
      <c r="I75" s="44">
        <f t="shared" si="1"/>
        <v>66.929133858267718</v>
      </c>
    </row>
    <row r="76" spans="1:9" ht="12.95" customHeight="1">
      <c r="A76" s="2"/>
      <c r="B76" s="2"/>
      <c r="C76" s="5" t="s">
        <v>131</v>
      </c>
      <c r="D76" s="6" t="s">
        <v>97</v>
      </c>
      <c r="E76" s="33">
        <v>7000</v>
      </c>
      <c r="F76" s="31"/>
      <c r="G76" s="32">
        <v>824000</v>
      </c>
      <c r="H76" s="32">
        <f t="shared" ref="H76:H106" si="4">G76-E76</f>
        <v>817000</v>
      </c>
      <c r="I76" s="43">
        <f>G76/E76</f>
        <v>117.71428571428571</v>
      </c>
    </row>
    <row r="77" spans="1:9" ht="22.5" customHeight="1">
      <c r="A77" s="2"/>
      <c r="B77" s="2"/>
      <c r="C77" s="5" t="s">
        <v>132</v>
      </c>
      <c r="D77" s="6" t="s">
        <v>133</v>
      </c>
      <c r="E77" s="33">
        <v>5700</v>
      </c>
      <c r="F77" s="34">
        <v>2</v>
      </c>
      <c r="G77" s="32">
        <v>26000</v>
      </c>
      <c r="H77" s="32">
        <f t="shared" si="4"/>
        <v>20300</v>
      </c>
      <c r="I77" s="43">
        <f t="shared" ref="I77:I106" si="5">G77/E77</f>
        <v>4.5614035087719298</v>
      </c>
    </row>
    <row r="78" spans="1:9" ht="10.5" hidden="1" customHeight="1">
      <c r="A78" s="2"/>
      <c r="B78" s="2" t="s">
        <v>0</v>
      </c>
      <c r="C78" s="3" t="s">
        <v>134</v>
      </c>
      <c r="D78" s="4" t="s">
        <v>135</v>
      </c>
      <c r="E78" s="19">
        <v>400</v>
      </c>
      <c r="F78" s="35" t="s">
        <v>27</v>
      </c>
      <c r="G78" s="28">
        <v>0</v>
      </c>
      <c r="H78" s="27">
        <f t="shared" si="4"/>
        <v>-400</v>
      </c>
      <c r="I78" s="44">
        <f t="shared" si="5"/>
        <v>0</v>
      </c>
    </row>
    <row r="79" spans="1:9" ht="29.1" hidden="1" customHeight="1">
      <c r="A79" s="2"/>
      <c r="B79" s="2"/>
      <c r="C79" s="5" t="s">
        <v>136</v>
      </c>
      <c r="D79" s="6" t="s">
        <v>137</v>
      </c>
      <c r="E79" s="33">
        <v>360</v>
      </c>
      <c r="F79" s="31"/>
      <c r="G79" s="32">
        <v>0</v>
      </c>
      <c r="H79" s="27">
        <f t="shared" si="4"/>
        <v>-360</v>
      </c>
      <c r="I79" s="44">
        <f t="shared" si="5"/>
        <v>0</v>
      </c>
    </row>
    <row r="80" spans="1:9" ht="12.95" hidden="1" customHeight="1">
      <c r="A80" s="2"/>
      <c r="B80" s="2" t="s">
        <v>0</v>
      </c>
      <c r="C80" s="3" t="s">
        <v>138</v>
      </c>
      <c r="D80" s="4" t="s">
        <v>139</v>
      </c>
      <c r="E80" s="19">
        <v>800</v>
      </c>
      <c r="F80" s="31">
        <v>0</v>
      </c>
      <c r="G80" s="28">
        <v>0</v>
      </c>
      <c r="H80" s="27">
        <f t="shared" si="4"/>
        <v>-800</v>
      </c>
      <c r="I80" s="44">
        <f t="shared" si="5"/>
        <v>0</v>
      </c>
    </row>
    <row r="81" spans="1:9" ht="12.95" hidden="1" customHeight="1">
      <c r="A81" s="2"/>
      <c r="B81" s="2" t="s">
        <v>0</v>
      </c>
      <c r="C81" s="3" t="s">
        <v>140</v>
      </c>
      <c r="D81" s="4" t="s">
        <v>141</v>
      </c>
      <c r="E81" s="19">
        <v>800</v>
      </c>
      <c r="F81" s="31"/>
      <c r="G81" s="28">
        <v>0</v>
      </c>
      <c r="H81" s="27">
        <f t="shared" si="4"/>
        <v>-800</v>
      </c>
      <c r="I81" s="44">
        <f t="shared" si="5"/>
        <v>0</v>
      </c>
    </row>
    <row r="82" spans="1:9" ht="11.25" hidden="1" customHeight="1">
      <c r="A82" s="2"/>
      <c r="B82" s="2" t="s">
        <v>0</v>
      </c>
      <c r="C82" s="3" t="s">
        <v>142</v>
      </c>
      <c r="D82" s="4" t="s">
        <v>143</v>
      </c>
      <c r="E82" s="19">
        <v>800</v>
      </c>
      <c r="F82" s="31"/>
      <c r="G82" s="28">
        <v>0</v>
      </c>
      <c r="H82" s="27">
        <f t="shared" si="4"/>
        <v>-800</v>
      </c>
      <c r="I82" s="44">
        <f t="shared" si="5"/>
        <v>0</v>
      </c>
    </row>
    <row r="83" spans="1:9" ht="10.5" hidden="1" customHeight="1">
      <c r="A83" s="2"/>
      <c r="B83" s="2"/>
      <c r="C83" s="5" t="s">
        <v>144</v>
      </c>
      <c r="D83" s="6" t="s">
        <v>145</v>
      </c>
      <c r="F83" s="31"/>
      <c r="G83" s="32">
        <v>0</v>
      </c>
      <c r="H83" s="27">
        <f t="shared" si="4"/>
        <v>0</v>
      </c>
      <c r="I83" s="44" t="e">
        <f t="shared" si="5"/>
        <v>#DIV/0!</v>
      </c>
    </row>
    <row r="84" spans="1:9" ht="13.5" customHeight="1">
      <c r="A84" s="2"/>
      <c r="B84" s="2" t="s">
        <v>0</v>
      </c>
      <c r="C84" s="3" t="s">
        <v>146</v>
      </c>
      <c r="D84" s="4" t="s">
        <v>147</v>
      </c>
      <c r="E84" s="19">
        <f>E85</f>
        <v>161071205</v>
      </c>
      <c r="F84" s="31"/>
      <c r="G84" s="28">
        <f>G85</f>
        <v>166171600</v>
      </c>
      <c r="H84" s="28">
        <f t="shared" si="4"/>
        <v>5100395</v>
      </c>
      <c r="I84" s="44">
        <f t="shared" si="5"/>
        <v>1.0316654674558372</v>
      </c>
    </row>
    <row r="85" spans="1:9" ht="15.75" customHeight="1">
      <c r="A85" s="2"/>
      <c r="B85" s="2" t="s">
        <v>0</v>
      </c>
      <c r="C85" s="3" t="s">
        <v>148</v>
      </c>
      <c r="D85" s="4" t="s">
        <v>149</v>
      </c>
      <c r="E85" s="19">
        <f>E86+E91+E94</f>
        <v>161071205</v>
      </c>
      <c r="F85" s="31"/>
      <c r="G85" s="28">
        <f>G86+G91+G94</f>
        <v>166171600</v>
      </c>
      <c r="H85" s="28">
        <f>G85-E85</f>
        <v>5100395</v>
      </c>
      <c r="I85" s="44">
        <f t="shared" si="5"/>
        <v>1.0316654674558372</v>
      </c>
    </row>
    <row r="86" spans="1:9" ht="17.25" customHeight="1">
      <c r="A86" s="2"/>
      <c r="B86" s="2" t="s">
        <v>0</v>
      </c>
      <c r="C86" s="3" t="s">
        <v>150</v>
      </c>
      <c r="D86" s="4" t="s">
        <v>151</v>
      </c>
      <c r="E86" s="41">
        <v>135846000</v>
      </c>
      <c r="F86" s="19">
        <f t="shared" ref="F86:G86" si="6">SUM(F87:F90)</f>
        <v>0</v>
      </c>
      <c r="G86" s="19">
        <f t="shared" si="6"/>
        <v>162234300</v>
      </c>
      <c r="H86" s="19">
        <f t="shared" si="4"/>
        <v>26388300</v>
      </c>
      <c r="I86" s="44">
        <f t="shared" si="5"/>
        <v>1.1942515789938606</v>
      </c>
    </row>
    <row r="87" spans="1:9" ht="20.25" customHeight="1">
      <c r="A87" s="2"/>
      <c r="B87" s="2"/>
      <c r="C87" s="5" t="s">
        <v>152</v>
      </c>
      <c r="D87" s="6" t="s">
        <v>153</v>
      </c>
      <c r="E87" s="42">
        <v>135846000</v>
      </c>
      <c r="F87" s="31"/>
      <c r="G87" s="32">
        <v>162234300</v>
      </c>
      <c r="H87" s="32">
        <f t="shared" si="4"/>
        <v>26388300</v>
      </c>
      <c r="I87" s="43">
        <f t="shared" si="5"/>
        <v>1.1942515789938606</v>
      </c>
    </row>
    <row r="88" spans="1:9" ht="21.75" hidden="1" customHeight="1">
      <c r="A88" s="2"/>
      <c r="B88" s="2"/>
      <c r="C88" s="7" t="s">
        <v>154</v>
      </c>
      <c r="D88" s="8" t="s">
        <v>155</v>
      </c>
      <c r="E88" s="42">
        <v>2005000</v>
      </c>
      <c r="F88" s="39"/>
      <c r="G88" s="37"/>
      <c r="H88" s="27">
        <f t="shared" si="4"/>
        <v>-2005000</v>
      </c>
      <c r="I88" s="44">
        <f t="shared" si="5"/>
        <v>0</v>
      </c>
    </row>
    <row r="89" spans="1:9" ht="20.25" hidden="1" customHeight="1">
      <c r="A89" s="2"/>
      <c r="B89" s="2"/>
      <c r="C89" s="7" t="s">
        <v>156</v>
      </c>
      <c r="D89" s="8" t="s">
        <v>157</v>
      </c>
      <c r="E89" s="42">
        <v>264000</v>
      </c>
      <c r="F89" s="39"/>
      <c r="G89" s="37"/>
      <c r="H89" s="27">
        <f t="shared" si="4"/>
        <v>-264000</v>
      </c>
      <c r="I89" s="44">
        <f t="shared" si="5"/>
        <v>0</v>
      </c>
    </row>
    <row r="90" spans="1:9" ht="21" hidden="1" customHeight="1">
      <c r="A90" s="2"/>
      <c r="B90" s="2"/>
      <c r="C90" s="7" t="s">
        <v>158</v>
      </c>
      <c r="D90" s="8" t="s">
        <v>159</v>
      </c>
      <c r="E90" s="42">
        <v>4740806</v>
      </c>
      <c r="F90" s="39"/>
      <c r="G90" s="37"/>
      <c r="H90" s="27">
        <f t="shared" si="4"/>
        <v>-4740806</v>
      </c>
      <c r="I90" s="44">
        <f t="shared" si="5"/>
        <v>0</v>
      </c>
    </row>
    <row r="91" spans="1:9" ht="16.5" customHeight="1">
      <c r="A91" s="2"/>
      <c r="B91" s="2" t="s">
        <v>0</v>
      </c>
      <c r="C91" s="15" t="s">
        <v>160</v>
      </c>
      <c r="D91" s="16" t="s">
        <v>161</v>
      </c>
      <c r="E91" s="20">
        <v>4999600</v>
      </c>
      <c r="F91" s="20">
        <f t="shared" ref="F91:G91" si="7">F92+F93</f>
        <v>0</v>
      </c>
      <c r="G91" s="20">
        <f t="shared" si="7"/>
        <v>2576700</v>
      </c>
      <c r="H91" s="20">
        <f t="shared" si="4"/>
        <v>-2422900</v>
      </c>
      <c r="I91" s="44">
        <f t="shared" si="5"/>
        <v>0.51538123049843987</v>
      </c>
    </row>
    <row r="92" spans="1:9" ht="41.25" customHeight="1">
      <c r="A92" s="2"/>
      <c r="B92" s="2"/>
      <c r="C92" s="17" t="s">
        <v>162</v>
      </c>
      <c r="D92" s="18" t="s">
        <v>163</v>
      </c>
      <c r="E92" s="40">
        <v>4999600</v>
      </c>
      <c r="F92" s="39"/>
      <c r="G92" s="37">
        <v>2576700</v>
      </c>
      <c r="H92" s="37">
        <f t="shared" si="4"/>
        <v>-2422900</v>
      </c>
      <c r="I92" s="43">
        <f t="shared" si="5"/>
        <v>0.51538123049843987</v>
      </c>
    </row>
    <row r="93" spans="1:9" ht="12" hidden="1" customHeight="1">
      <c r="A93" s="2"/>
      <c r="B93" s="2"/>
      <c r="C93" s="17" t="s">
        <v>164</v>
      </c>
      <c r="D93" s="18" t="s">
        <v>165</v>
      </c>
      <c r="E93" s="40">
        <v>1000000</v>
      </c>
      <c r="F93" s="39"/>
      <c r="G93" s="37"/>
      <c r="H93" s="27">
        <f t="shared" si="4"/>
        <v>-1000000</v>
      </c>
      <c r="I93" s="44">
        <f t="shared" si="5"/>
        <v>0</v>
      </c>
    </row>
    <row r="94" spans="1:9" ht="18.75" customHeight="1">
      <c r="A94" s="2"/>
      <c r="B94" s="2" t="s">
        <v>0</v>
      </c>
      <c r="C94" s="15" t="s">
        <v>166</v>
      </c>
      <c r="D94" s="16" t="s">
        <v>167</v>
      </c>
      <c r="E94" s="41">
        <v>20225605</v>
      </c>
      <c r="F94" s="20">
        <f t="shared" ref="F94:G94" si="8">SUM(F95:F101)</f>
        <v>0</v>
      </c>
      <c r="G94" s="20">
        <f t="shared" si="8"/>
        <v>1360600</v>
      </c>
      <c r="H94" s="20">
        <f t="shared" si="4"/>
        <v>-18865005</v>
      </c>
      <c r="I94" s="44">
        <f t="shared" si="5"/>
        <v>6.7271164447243972E-2</v>
      </c>
    </row>
    <row r="95" spans="1:9" ht="12.75" hidden="1" customHeight="1">
      <c r="A95" s="2"/>
      <c r="B95" s="2"/>
      <c r="C95" s="17" t="s">
        <v>168</v>
      </c>
      <c r="D95" s="18" t="s">
        <v>169</v>
      </c>
      <c r="E95" s="42">
        <v>20225605</v>
      </c>
      <c r="F95" s="39"/>
      <c r="G95" s="37"/>
      <c r="H95" s="27">
        <f t="shared" si="4"/>
        <v>-20225605</v>
      </c>
      <c r="I95" s="44">
        <f t="shared" si="5"/>
        <v>0</v>
      </c>
    </row>
    <row r="96" spans="1:9" ht="23.25" hidden="1" customHeight="1">
      <c r="A96" s="2"/>
      <c r="B96" s="2"/>
      <c r="C96" s="17" t="s">
        <v>170</v>
      </c>
      <c r="D96" s="18" t="s">
        <v>171</v>
      </c>
      <c r="E96" s="42">
        <v>20225605</v>
      </c>
      <c r="F96" s="39"/>
      <c r="G96" s="37"/>
      <c r="H96" s="27">
        <f t="shared" si="4"/>
        <v>-20225605</v>
      </c>
      <c r="I96" s="44">
        <f t="shared" si="5"/>
        <v>0</v>
      </c>
    </row>
    <row r="97" spans="1:9" ht="33.75" hidden="1" customHeight="1">
      <c r="A97" s="2"/>
      <c r="B97" s="2"/>
      <c r="C97" s="17" t="s">
        <v>172</v>
      </c>
      <c r="D97" s="18" t="s">
        <v>173</v>
      </c>
      <c r="E97" s="42">
        <v>20225605</v>
      </c>
      <c r="F97" s="39"/>
      <c r="G97" s="37"/>
      <c r="H97" s="27">
        <f t="shared" si="4"/>
        <v>-20225605</v>
      </c>
      <c r="I97" s="44">
        <f t="shared" si="5"/>
        <v>0</v>
      </c>
    </row>
    <row r="98" spans="1:9" ht="18.75" hidden="1" customHeight="1">
      <c r="A98" s="2"/>
      <c r="B98" s="2"/>
      <c r="C98" s="17" t="s">
        <v>174</v>
      </c>
      <c r="D98" s="18" t="s">
        <v>175</v>
      </c>
      <c r="E98" s="42">
        <v>20225605</v>
      </c>
      <c r="F98" s="39"/>
      <c r="G98" s="37"/>
      <c r="H98" s="27">
        <f t="shared" si="4"/>
        <v>-20225605</v>
      </c>
      <c r="I98" s="44">
        <f t="shared" si="5"/>
        <v>0</v>
      </c>
    </row>
    <row r="99" spans="1:9" ht="38.25" hidden="1" customHeight="1">
      <c r="A99" s="2"/>
      <c r="B99" s="2"/>
      <c r="C99" s="17" t="s">
        <v>176</v>
      </c>
      <c r="D99" s="18" t="s">
        <v>177</v>
      </c>
      <c r="E99" s="42">
        <v>20225605</v>
      </c>
      <c r="F99" s="39"/>
      <c r="G99" s="37"/>
      <c r="H99" s="27">
        <f t="shared" si="4"/>
        <v>-20225605</v>
      </c>
      <c r="I99" s="44">
        <f t="shared" si="5"/>
        <v>0</v>
      </c>
    </row>
    <row r="100" spans="1:9" ht="13.5" customHeight="1">
      <c r="A100" s="2"/>
      <c r="B100" s="2"/>
      <c r="C100" s="17" t="s">
        <v>178</v>
      </c>
      <c r="D100" s="18" t="s">
        <v>179</v>
      </c>
      <c r="E100" s="42">
        <v>20225605</v>
      </c>
      <c r="F100" s="39"/>
      <c r="G100" s="37">
        <v>1360600</v>
      </c>
      <c r="H100" s="37">
        <f t="shared" si="4"/>
        <v>-18865005</v>
      </c>
      <c r="I100" s="43">
        <f t="shared" si="5"/>
        <v>6.7271164447243972E-2</v>
      </c>
    </row>
    <row r="101" spans="1:9" ht="29.25" hidden="1" customHeight="1">
      <c r="A101" s="2"/>
      <c r="B101" s="2"/>
      <c r="C101" s="13" t="s">
        <v>180</v>
      </c>
      <c r="D101" s="14" t="s">
        <v>181</v>
      </c>
      <c r="E101" s="54">
        <v>2041700</v>
      </c>
      <c r="F101" s="62"/>
      <c r="G101" s="57"/>
      <c r="H101" s="27">
        <f t="shared" si="4"/>
        <v>-2041700</v>
      </c>
      <c r="I101" s="44">
        <f t="shared" si="5"/>
        <v>0</v>
      </c>
    </row>
    <row r="102" spans="1:9" ht="14.25" customHeight="1">
      <c r="A102" s="2"/>
      <c r="B102" s="2"/>
      <c r="C102" s="15" t="s">
        <v>199</v>
      </c>
      <c r="D102" s="16" t="s">
        <v>200</v>
      </c>
      <c r="E102" s="20">
        <f t="shared" ref="E102:E103" si="9">E103</f>
        <v>320000</v>
      </c>
      <c r="F102" s="63"/>
      <c r="G102" s="20">
        <f>G103</f>
        <v>80000</v>
      </c>
      <c r="H102" s="20">
        <f t="shared" si="4"/>
        <v>-240000</v>
      </c>
      <c r="I102" s="44">
        <f t="shared" si="5"/>
        <v>0.25</v>
      </c>
    </row>
    <row r="103" spans="1:9" ht="26.25" customHeight="1">
      <c r="A103" s="2"/>
      <c r="B103" s="2"/>
      <c r="C103" s="15" t="s">
        <v>201</v>
      </c>
      <c r="D103" s="16" t="s">
        <v>202</v>
      </c>
      <c r="E103" s="20">
        <f t="shared" si="9"/>
        <v>320000</v>
      </c>
      <c r="F103" s="63"/>
      <c r="G103" s="20">
        <f>G104</f>
        <v>80000</v>
      </c>
      <c r="H103" s="20">
        <f t="shared" si="4"/>
        <v>-240000</v>
      </c>
      <c r="I103" s="44">
        <f t="shared" si="5"/>
        <v>0.25</v>
      </c>
    </row>
    <row r="104" spans="1:9" ht="29.25" customHeight="1" thickBot="1">
      <c r="A104" s="2"/>
      <c r="B104" s="2"/>
      <c r="C104" s="24" t="s">
        <v>201</v>
      </c>
      <c r="D104" s="25" t="s">
        <v>202</v>
      </c>
      <c r="E104" s="64">
        <v>320000</v>
      </c>
      <c r="F104" s="63"/>
      <c r="G104" s="64">
        <v>80000</v>
      </c>
      <c r="H104" s="64">
        <f t="shared" si="4"/>
        <v>-240000</v>
      </c>
      <c r="I104" s="48">
        <f t="shared" si="5"/>
        <v>0.25</v>
      </c>
    </row>
    <row r="105" spans="1:9" ht="12.95" customHeight="1">
      <c r="A105" s="2"/>
      <c r="B105" s="2"/>
      <c r="C105" s="78" t="s">
        <v>182</v>
      </c>
      <c r="D105" s="79"/>
      <c r="E105" s="65">
        <f>548692400+600000</f>
        <v>549292400</v>
      </c>
      <c r="F105" s="66"/>
      <c r="G105" s="67">
        <v>563998765</v>
      </c>
      <c r="H105" s="67">
        <f t="shared" si="4"/>
        <v>14706365</v>
      </c>
      <c r="I105" s="49">
        <f t="shared" si="5"/>
        <v>1.026773290509754</v>
      </c>
    </row>
    <row r="106" spans="1:9" ht="13.5" thickBot="1">
      <c r="C106" s="72" t="s">
        <v>188</v>
      </c>
      <c r="D106" s="73"/>
      <c r="E106" s="68">
        <f>726588660+6000000</f>
        <v>732588660</v>
      </c>
      <c r="F106" s="68">
        <f>F105+F84</f>
        <v>0</v>
      </c>
      <c r="G106" s="68">
        <f>G105+G84</f>
        <v>730170365</v>
      </c>
      <c r="H106" s="69">
        <f t="shared" si="4"/>
        <v>-2418295</v>
      </c>
      <c r="I106" s="50">
        <f t="shared" si="5"/>
        <v>0.99669897292704479</v>
      </c>
    </row>
    <row r="107" spans="1:9">
      <c r="E107" s="46"/>
      <c r="G107" s="46"/>
      <c r="H107" s="46"/>
      <c r="I107" s="45"/>
    </row>
    <row r="108" spans="1:9">
      <c r="E108" s="46"/>
      <c r="G108" s="46"/>
      <c r="H108" s="46"/>
      <c r="I108" s="45"/>
    </row>
    <row r="109" spans="1:9">
      <c r="E109" s="46"/>
      <c r="G109" s="46"/>
      <c r="H109" s="46"/>
      <c r="I109" s="45"/>
    </row>
    <row r="110" spans="1:9">
      <c r="E110" s="46"/>
      <c r="G110" s="46"/>
      <c r="H110" s="46"/>
      <c r="I110" s="45"/>
    </row>
    <row r="111" spans="1:9">
      <c r="E111" s="46"/>
      <c r="G111" s="46"/>
      <c r="H111" s="46"/>
      <c r="I111" s="45"/>
    </row>
    <row r="112" spans="1:9">
      <c r="E112" s="46"/>
      <c r="G112" s="46"/>
      <c r="H112" s="46"/>
      <c r="I112" s="45"/>
    </row>
    <row r="113" spans="5:9">
      <c r="E113" s="46"/>
      <c r="G113" s="46"/>
      <c r="H113" s="46"/>
      <c r="I113" s="45"/>
    </row>
    <row r="114" spans="5:9">
      <c r="E114" s="46"/>
      <c r="G114" s="46"/>
      <c r="H114" s="46"/>
      <c r="I114" s="45"/>
    </row>
    <row r="115" spans="5:9">
      <c r="E115" s="46"/>
      <c r="G115" s="46"/>
      <c r="H115" s="46"/>
      <c r="I115" s="45"/>
    </row>
    <row r="116" spans="5:9">
      <c r="E116" s="46"/>
      <c r="G116" s="46"/>
      <c r="H116" s="46"/>
      <c r="I116" s="45"/>
    </row>
    <row r="117" spans="5:9">
      <c r="E117" s="46"/>
      <c r="G117" s="46"/>
      <c r="H117" s="46"/>
      <c r="I117" s="45"/>
    </row>
    <row r="118" spans="5:9">
      <c r="E118" s="46"/>
      <c r="G118" s="46"/>
      <c r="H118" s="46"/>
      <c r="I118" s="45"/>
    </row>
    <row r="119" spans="5:9">
      <c r="E119" s="46"/>
      <c r="G119" s="46"/>
      <c r="H119" s="46"/>
      <c r="I119" s="45"/>
    </row>
    <row r="120" spans="5:9">
      <c r="E120" s="46"/>
      <c r="G120" s="46"/>
      <c r="H120" s="46"/>
      <c r="I120" s="45"/>
    </row>
    <row r="121" spans="5:9">
      <c r="E121" s="46"/>
      <c r="G121" s="46"/>
      <c r="H121" s="46"/>
      <c r="I121" s="45"/>
    </row>
    <row r="122" spans="5:9">
      <c r="E122" s="46"/>
      <c r="G122" s="46"/>
      <c r="H122" s="46"/>
      <c r="I122" s="45"/>
    </row>
    <row r="123" spans="5:9">
      <c r="E123" s="46"/>
      <c r="G123" s="46"/>
      <c r="H123" s="46"/>
      <c r="I123" s="45"/>
    </row>
    <row r="124" spans="5:9">
      <c r="E124" s="46"/>
      <c r="G124" s="46"/>
      <c r="H124" s="46"/>
      <c r="I124" s="45"/>
    </row>
    <row r="125" spans="5:9">
      <c r="E125" s="46"/>
      <c r="G125" s="46"/>
      <c r="H125" s="46"/>
      <c r="I125" s="45"/>
    </row>
    <row r="126" spans="5:9">
      <c r="E126" s="46"/>
      <c r="G126" s="46"/>
      <c r="H126" s="46"/>
      <c r="I126" s="45"/>
    </row>
    <row r="127" spans="5:9">
      <c r="E127" s="46"/>
      <c r="G127" s="46"/>
      <c r="H127" s="46"/>
      <c r="I127" s="45"/>
    </row>
    <row r="128" spans="5:9">
      <c r="E128" s="46"/>
      <c r="G128" s="46"/>
      <c r="H128" s="46"/>
      <c r="I128" s="45"/>
    </row>
    <row r="129" spans="5:9">
      <c r="E129" s="46"/>
      <c r="G129" s="46"/>
      <c r="H129" s="46"/>
      <c r="I129" s="45"/>
    </row>
    <row r="130" spans="5:9">
      <c r="E130" s="46"/>
      <c r="G130" s="46"/>
      <c r="H130" s="46"/>
      <c r="I130" s="45"/>
    </row>
    <row r="131" spans="5:9">
      <c r="E131" s="46"/>
      <c r="G131" s="46"/>
      <c r="H131" s="46"/>
      <c r="I131" s="45"/>
    </row>
    <row r="132" spans="5:9">
      <c r="E132" s="46"/>
      <c r="G132" s="46"/>
      <c r="H132" s="46"/>
      <c r="I132" s="45"/>
    </row>
    <row r="133" spans="5:9">
      <c r="E133" s="46"/>
      <c r="G133" s="46"/>
      <c r="H133" s="46"/>
      <c r="I133" s="45"/>
    </row>
    <row r="134" spans="5:9">
      <c r="E134" s="46"/>
      <c r="G134" s="46"/>
      <c r="H134" s="46"/>
      <c r="I134" s="45"/>
    </row>
    <row r="135" spans="5:9">
      <c r="E135" s="46"/>
      <c r="G135" s="46"/>
      <c r="H135" s="46"/>
      <c r="I135" s="45"/>
    </row>
    <row r="136" spans="5:9">
      <c r="E136" s="46"/>
      <c r="G136" s="46"/>
      <c r="H136" s="46"/>
      <c r="I136" s="45"/>
    </row>
    <row r="137" spans="5:9">
      <c r="E137" s="46"/>
      <c r="G137" s="46"/>
      <c r="H137" s="46"/>
      <c r="I137" s="45"/>
    </row>
    <row r="138" spans="5:9">
      <c r="E138" s="46"/>
      <c r="G138" s="46"/>
      <c r="H138" s="46"/>
      <c r="I138" s="45"/>
    </row>
    <row r="139" spans="5:9">
      <c r="E139" s="46"/>
      <c r="G139" s="46"/>
      <c r="H139" s="46"/>
      <c r="I139" s="45"/>
    </row>
    <row r="140" spans="5:9">
      <c r="E140" s="46"/>
      <c r="G140" s="46"/>
      <c r="H140" s="46"/>
      <c r="I140" s="45"/>
    </row>
    <row r="141" spans="5:9">
      <c r="E141" s="46"/>
      <c r="G141" s="46"/>
      <c r="H141" s="46"/>
      <c r="I141" s="45"/>
    </row>
    <row r="142" spans="5:9">
      <c r="E142" s="46"/>
      <c r="G142" s="46"/>
      <c r="H142" s="46"/>
      <c r="I142" s="45"/>
    </row>
    <row r="143" spans="5:9">
      <c r="E143" s="46"/>
      <c r="G143" s="46"/>
      <c r="H143" s="46"/>
      <c r="I143" s="45"/>
    </row>
    <row r="144" spans="5:9">
      <c r="E144" s="46"/>
      <c r="G144" s="46"/>
      <c r="H144" s="46"/>
      <c r="I144" s="45"/>
    </row>
    <row r="145" spans="5:9">
      <c r="E145" s="46"/>
      <c r="G145" s="46"/>
      <c r="H145" s="46"/>
      <c r="I145" s="45"/>
    </row>
    <row r="146" spans="5:9">
      <c r="E146" s="46"/>
      <c r="G146" s="46"/>
      <c r="H146" s="46"/>
      <c r="I146" s="45"/>
    </row>
    <row r="147" spans="5:9">
      <c r="E147" s="46"/>
      <c r="G147" s="46"/>
      <c r="H147" s="46"/>
      <c r="I147" s="45"/>
    </row>
    <row r="148" spans="5:9">
      <c r="E148" s="46"/>
      <c r="G148" s="46"/>
      <c r="H148" s="46"/>
      <c r="I148" s="45"/>
    </row>
    <row r="149" spans="5:9">
      <c r="E149" s="46"/>
      <c r="G149" s="46"/>
      <c r="H149" s="46"/>
      <c r="I149" s="45"/>
    </row>
    <row r="150" spans="5:9">
      <c r="E150" s="46"/>
      <c r="G150" s="46"/>
      <c r="H150" s="46"/>
      <c r="I150" s="45"/>
    </row>
    <row r="151" spans="5:9">
      <c r="E151" s="46"/>
      <c r="G151" s="70"/>
      <c r="H151" s="70"/>
      <c r="I151" s="51"/>
    </row>
    <row r="152" spans="5:9">
      <c r="E152" s="46"/>
    </row>
    <row r="153" spans="5:9">
      <c r="E153" s="46"/>
    </row>
    <row r="154" spans="5:9">
      <c r="E154" s="46"/>
    </row>
    <row r="155" spans="5:9">
      <c r="E155" s="46"/>
    </row>
    <row r="156" spans="5:9">
      <c r="E156" s="46"/>
    </row>
    <row r="157" spans="5:9">
      <c r="E157" s="46"/>
    </row>
    <row r="158" spans="5:9">
      <c r="E158" s="46"/>
    </row>
    <row r="159" spans="5:9">
      <c r="E159" s="46"/>
    </row>
  </sheetData>
  <mergeCells count="11">
    <mergeCell ref="C1:I1"/>
    <mergeCell ref="C106:D106"/>
    <mergeCell ref="G3:G4"/>
    <mergeCell ref="H3:H4"/>
    <mergeCell ref="I3:I4"/>
    <mergeCell ref="C105:D105"/>
    <mergeCell ref="E3:E4"/>
    <mergeCell ref="B2:D2"/>
    <mergeCell ref="B3:B4"/>
    <mergeCell ref="C3:C4"/>
    <mergeCell ref="D3:D4"/>
  </mergeCells>
  <pageMargins left="0.27777777777777779" right="0.27777777777777779" top="0.27777777777777779" bottom="0.27777777777777779" header="0.5" footer="0.5"/>
  <pageSetup paperSize="9" pageOrder="overThenDown" orientation="portrait" r:id="rId1"/>
  <headerFooter alignWithMargins="0"/>
  <rowBreaks count="1" manualBreakCount="1">
    <brk id="4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Доходи 2022</vt:lpstr>
      <vt:lpstr>'Доходи 2022'!Область_печати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Marina_Rada</cp:lastModifiedBy>
  <cp:lastPrinted>2021-12-10T09:21:41Z</cp:lastPrinted>
  <dcterms:created xsi:type="dcterms:W3CDTF">2021-12-01T12:21:48Z</dcterms:created>
  <dcterms:modified xsi:type="dcterms:W3CDTF">2021-12-13T14:51:11Z</dcterms:modified>
</cp:coreProperties>
</file>