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Чергова 6 сесія від 25.02.2021 р\РІШЕННЯ\звіт боярка\"/>
    </mc:Choice>
  </mc:AlternateContent>
  <bookViews>
    <workbookView xWindow="0" yWindow="0" windowWidth="28800" windowHeight="12330"/>
  </bookViews>
  <sheets>
    <sheet name="ЗВІТ" sheetId="1" r:id="rId1"/>
    <sheet name="порівняльна ЗФ" sheetId="2" r:id="rId2"/>
    <sheet name="порівняльна СФ" sheetId="3" r:id="rId3"/>
  </sheets>
  <calcPr calcId="162913"/>
</workbook>
</file>

<file path=xl/calcChain.xml><?xml version="1.0" encoding="utf-8"?>
<calcChain xmlns="http://schemas.openxmlformats.org/spreadsheetml/2006/main">
  <c r="F12" i="3" l="1"/>
  <c r="F13" i="3"/>
  <c r="F14" i="3"/>
  <c r="F15" i="3"/>
  <c r="F19" i="3"/>
  <c r="F20" i="3"/>
  <c r="F21" i="3"/>
  <c r="F22" i="3"/>
  <c r="F24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11" i="3"/>
  <c r="E26" i="3"/>
  <c r="E25" i="3" s="1"/>
  <c r="E23" i="3"/>
  <c r="E17" i="3"/>
  <c r="E16" i="3"/>
  <c r="E18" i="3" s="1"/>
  <c r="E9" i="3"/>
  <c r="E6" i="3" s="1"/>
  <c r="F17" i="3" l="1"/>
  <c r="E49" i="3"/>
  <c r="D26" i="3"/>
  <c r="D25" i="3" s="1"/>
  <c r="F25" i="3" s="1"/>
  <c r="D23" i="3"/>
  <c r="F23" i="3" s="1"/>
  <c r="D17" i="3"/>
  <c r="D16" i="3"/>
  <c r="D18" i="3" s="1"/>
  <c r="F18" i="3" s="1"/>
  <c r="D9" i="3"/>
  <c r="D6" i="3" s="1"/>
  <c r="F49" i="3" l="1"/>
  <c r="F16" i="3"/>
  <c r="F26" i="3"/>
  <c r="D49" i="3"/>
  <c r="J8" i="2" l="1"/>
  <c r="J11" i="2"/>
  <c r="J13" i="2"/>
  <c r="J15" i="2"/>
  <c r="J18" i="2"/>
  <c r="J20" i="2"/>
  <c r="J21" i="2"/>
  <c r="J24" i="2"/>
  <c r="J25" i="2"/>
  <c r="J26" i="2"/>
  <c r="J27" i="2"/>
  <c r="J28" i="2"/>
  <c r="J29" i="2"/>
  <c r="J30" i="2"/>
  <c r="J31" i="2"/>
  <c r="J32" i="2"/>
  <c r="J33" i="2"/>
  <c r="J36" i="2"/>
  <c r="J37" i="2"/>
  <c r="J38" i="2"/>
  <c r="J42" i="2"/>
  <c r="J44" i="2"/>
  <c r="J45" i="2"/>
  <c r="J46" i="2"/>
  <c r="J49" i="2"/>
  <c r="J51" i="2"/>
  <c r="J52" i="2"/>
  <c r="J54" i="2"/>
  <c r="J56" i="2"/>
  <c r="J57" i="2"/>
  <c r="J58" i="2"/>
  <c r="J61" i="2"/>
  <c r="J62" i="2"/>
  <c r="J63" i="2"/>
  <c r="J68" i="2"/>
  <c r="J69" i="2"/>
  <c r="J70" i="2"/>
  <c r="H66" i="2"/>
  <c r="H65" i="2" s="1"/>
  <c r="H64" i="2" s="1"/>
  <c r="H43" i="2"/>
  <c r="H35" i="2"/>
  <c r="J35" i="2" s="1"/>
  <c r="H60" i="2"/>
  <c r="H59" i="2" s="1"/>
  <c r="H55" i="2"/>
  <c r="H53" i="2"/>
  <c r="H50" i="2"/>
  <c r="H48" i="2" s="1"/>
  <c r="H41" i="2"/>
  <c r="H23" i="2"/>
  <c r="H19" i="2"/>
  <c r="H17" i="2"/>
  <c r="H12" i="2"/>
  <c r="J12" i="2" s="1"/>
  <c r="H14" i="2"/>
  <c r="H10" i="2"/>
  <c r="H9" i="2" s="1"/>
  <c r="H7" i="2"/>
  <c r="H6" i="2" s="1"/>
  <c r="I67" i="2"/>
  <c r="I66" i="2" s="1"/>
  <c r="J66" i="2" s="1"/>
  <c r="I60" i="2"/>
  <c r="I59" i="2" s="1"/>
  <c r="I55" i="2"/>
  <c r="J55" i="2" s="1"/>
  <c r="I53" i="2"/>
  <c r="I50" i="2"/>
  <c r="I43" i="2"/>
  <c r="J43" i="2" s="1"/>
  <c r="I41" i="2"/>
  <c r="J41" i="2" s="1"/>
  <c r="I34" i="2"/>
  <c r="J34" i="2" s="1"/>
  <c r="I23" i="2"/>
  <c r="I19" i="2"/>
  <c r="I17" i="2"/>
  <c r="I14" i="2"/>
  <c r="I10" i="2"/>
  <c r="I9" i="2" s="1"/>
  <c r="I7" i="2"/>
  <c r="J23" i="2" l="1"/>
  <c r="H40" i="2"/>
  <c r="J14" i="2"/>
  <c r="J53" i="2"/>
  <c r="H16" i="2"/>
  <c r="H47" i="2"/>
  <c r="H39" i="2" s="1"/>
  <c r="J50" i="2"/>
  <c r="J7" i="2"/>
  <c r="J19" i="2"/>
  <c r="J59" i="2"/>
  <c r="J9" i="2"/>
  <c r="H5" i="2"/>
  <c r="J10" i="2"/>
  <c r="J67" i="2"/>
  <c r="J60" i="2"/>
  <c r="I16" i="2"/>
  <c r="J16" i="2" s="1"/>
  <c r="J17" i="2"/>
  <c r="I22" i="2"/>
  <c r="J22" i="2" s="1"/>
  <c r="I40" i="2"/>
  <c r="J40" i="2" s="1"/>
  <c r="I48" i="2"/>
  <c r="J48" i="2" s="1"/>
  <c r="I65" i="2"/>
  <c r="J65" i="2" s="1"/>
  <c r="I6" i="2"/>
  <c r="J6" i="2" s="1"/>
  <c r="I58" i="1"/>
  <c r="I48" i="1"/>
  <c r="J48" i="1" s="1"/>
  <c r="I41" i="1"/>
  <c r="I65" i="1"/>
  <c r="H64" i="1"/>
  <c r="H63" i="1" s="1"/>
  <c r="H53" i="1"/>
  <c r="H51" i="1"/>
  <c r="H46" i="1"/>
  <c r="H39" i="1"/>
  <c r="H38" i="1" s="1"/>
  <c r="H41" i="1"/>
  <c r="H32" i="1"/>
  <c r="H21" i="1"/>
  <c r="I17" i="1"/>
  <c r="H17" i="1"/>
  <c r="H15" i="1"/>
  <c r="H10" i="1"/>
  <c r="H9" i="1" s="1"/>
  <c r="H7" i="1"/>
  <c r="H6" i="1" s="1"/>
  <c r="J8" i="1"/>
  <c r="J11" i="1"/>
  <c r="J16" i="1"/>
  <c r="J18" i="1"/>
  <c r="J19" i="1"/>
  <c r="J22" i="1"/>
  <c r="J23" i="1"/>
  <c r="J24" i="1"/>
  <c r="J25" i="1"/>
  <c r="J26" i="1"/>
  <c r="J27" i="1"/>
  <c r="J28" i="1"/>
  <c r="J29" i="1"/>
  <c r="J30" i="1"/>
  <c r="J31" i="1"/>
  <c r="J35" i="1"/>
  <c r="J36" i="1"/>
  <c r="J40" i="1"/>
  <c r="J43" i="1"/>
  <c r="J44" i="1"/>
  <c r="J47" i="1"/>
  <c r="J49" i="1"/>
  <c r="J50" i="1"/>
  <c r="J52" i="1"/>
  <c r="J54" i="1"/>
  <c r="J55" i="1"/>
  <c r="J56" i="1"/>
  <c r="J65" i="1"/>
  <c r="J66" i="1"/>
  <c r="J67" i="1"/>
  <c r="H45" i="1" l="1"/>
  <c r="H71" i="2"/>
  <c r="H72" i="2" s="1"/>
  <c r="I47" i="2"/>
  <c r="J47" i="2" s="1"/>
  <c r="I64" i="2"/>
  <c r="J64" i="2" s="1"/>
  <c r="I5" i="2"/>
  <c r="J5" i="2" s="1"/>
  <c r="H20" i="1"/>
  <c r="H14" i="1"/>
  <c r="H5" i="1" s="1"/>
  <c r="J17" i="1"/>
  <c r="H62" i="1"/>
  <c r="H37" i="1"/>
  <c r="I39" i="2" l="1"/>
  <c r="J39" i="2" s="1"/>
  <c r="H68" i="1"/>
  <c r="H69" i="1" s="1"/>
  <c r="I53" i="1"/>
  <c r="J53" i="1" s="1"/>
  <c r="I51" i="1"/>
  <c r="J51" i="1" s="1"/>
  <c r="I46" i="1"/>
  <c r="J46" i="1" s="1"/>
  <c r="J41" i="1"/>
  <c r="I39" i="1"/>
  <c r="J39" i="1" s="1"/>
  <c r="I21" i="1"/>
  <c r="J21" i="1" s="1"/>
  <c r="I32" i="1"/>
  <c r="J32" i="1" s="1"/>
  <c r="I15" i="1"/>
  <c r="I12" i="1"/>
  <c r="I10" i="1"/>
  <c r="I7" i="1"/>
  <c r="J7" i="1" s="1"/>
  <c r="I57" i="1"/>
  <c r="I64" i="1"/>
  <c r="J64" i="1" s="1"/>
  <c r="I6" i="1" l="1"/>
  <c r="J6" i="1" s="1"/>
  <c r="I71" i="2"/>
  <c r="I63" i="1"/>
  <c r="I62" i="1" s="1"/>
  <c r="J62" i="1" s="1"/>
  <c r="I38" i="1"/>
  <c r="J38" i="1" s="1"/>
  <c r="I9" i="1"/>
  <c r="J9" i="1" s="1"/>
  <c r="J10" i="1"/>
  <c r="J63" i="1"/>
  <c r="I14" i="1"/>
  <c r="J14" i="1" s="1"/>
  <c r="J15" i="1"/>
  <c r="I20" i="1"/>
  <c r="J20" i="1" s="1"/>
  <c r="I45" i="1"/>
  <c r="J45" i="1" s="1"/>
  <c r="I72" i="2" l="1"/>
  <c r="J72" i="2" s="1"/>
  <c r="J71" i="2"/>
  <c r="I37" i="1"/>
  <c r="I5" i="1"/>
  <c r="J37" i="1" l="1"/>
  <c r="I68" i="1"/>
  <c r="I69" i="1" s="1"/>
  <c r="J69" i="1" s="1"/>
  <c r="J5" i="1"/>
  <c r="J68" i="1" l="1"/>
</calcChain>
</file>

<file path=xl/sharedStrings.xml><?xml version="1.0" encoding="utf-8"?>
<sst xmlns="http://schemas.openxmlformats.org/spreadsheetml/2006/main" count="317" uniqueCount="185">
  <si>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</si>
  <si>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</si>
  <si>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</si>
  <si>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</si>
  <si>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</si>
  <si>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</si>
  <si>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</si>
  <si>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</si>
  <si>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</si>
  <si>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</si>
  <si>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</si>
  <si>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</si>
  <si>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</si>
  <si>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</si>
  <si>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</si>
  <si>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</si>
  <si>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</si>
  <si>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</si>
  <si>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</si>
  <si>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</si>
  <si>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</si>
  <si>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</si>
  <si>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</si>
  <si>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</si>
  <si>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</si>
  <si>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</si>
  <si>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</si>
  <si>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</si>
  <si>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 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</si>
  <si>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</si>
  <si>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</si>
  <si>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</si>
  <si>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</si>
  <si>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</si>
  <si>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</si>
  <si>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</si>
  <si>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</si>
  <si>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</si>
  <si>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</si>
  <si>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</si>
  <si>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</si>
  <si>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</si>
  <si>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</si>
  <si>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</si>
  <si>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</si>
  <si>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</si>
  <si>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</si>
  <si>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</si>
  <si>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</si>
  <si>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</si>
  <si>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</si>
  <si>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</si>
  <si>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</si>
  <si>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</si>
  <si>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</si>
  <si>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</si>
  <si>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</si>
  <si>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</si>
  <si>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</si>
  <si>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</si>
  <si>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</si>
  <si>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</si>
  <si>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</si>
  <si>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</si>
  <si>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</si>
  <si>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</si>
  <si>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</si>
  <si>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</si>
  <si>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</si>
  <si>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</si>
  <si>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</si>
  <si>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</si>
  <si>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</si>
  <si>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</si>
  <si>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</si>
  <si>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</si>
  <si>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</si>
  <si>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</si>
  <si>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</si>
  <si>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</si>
  <si>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</si>
  <si>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</si>
  <si>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</si>
  <si>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</si>
  <si>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</si>
  <si>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</si>
  <si>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</si>
  <si>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</si>
  <si>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</si>
  <si>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</si>
  <si>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</si>
  <si>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</si>
  <si>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</si>
  <si>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</si>
  <si>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</si>
  <si>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</si>
  <si>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</si>
  <si>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</si>
  <si>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</si>
  <si>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41050000</t>
  </si>
  <si>
    <t>Субвенції з місцевих бюджетів іншим місцевим бюджетам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</si>
  <si>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</si>
  <si>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</si>
  <si>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</si>
  <si>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</si>
  <si>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</si>
  <si>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</si>
  <si>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Усього ( без урахування трансфертів)</t>
  </si>
  <si>
    <t>Усього</t>
  </si>
  <si>
    <t>% виконання</t>
  </si>
  <si>
    <t>13030000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</si>
  <si>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</si>
  <si>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</si>
  <si>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Інші неподаткові надходження  </t>
  </si>
  <si>
    <t>Начальник бюджетного відділу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</si>
  <si>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</si>
  <si>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Т. Клєпікова</t>
  </si>
  <si>
    <t>план за 2020 рік</t>
  </si>
  <si>
    <t>факт за 2020 рік</t>
  </si>
  <si>
    <t>Аналіз виконання доходів загального фонду бюджету за  2020 рік</t>
  </si>
  <si>
    <t>Інші надходження </t>
  </si>
  <si>
    <t>Надходження коштів з рахунків виборчих фондів  </t>
  </si>
  <si>
    <t>Факт  2019 рік</t>
  </si>
  <si>
    <t>Рентна плата за спеціальне використання води 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</si>
  <si>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</si>
  <si>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різниця</t>
  </si>
  <si>
    <t>Т.Клєпікова</t>
  </si>
  <si>
    <t>Код бюджетної класифікації</t>
  </si>
  <si>
    <t xml:space="preserve">   31030000</t>
  </si>
  <si>
    <t>208400, 602400</t>
  </si>
  <si>
    <t>1010 (070101)</t>
  </si>
  <si>
    <t>090412</t>
  </si>
  <si>
    <t>070101</t>
  </si>
  <si>
    <t>010116</t>
  </si>
  <si>
    <t>Доходи спеціального фонду міського бюджету м.Боярка за2019 рік</t>
  </si>
  <si>
    <t>Назва показника</t>
  </si>
  <si>
    <t xml:space="preserve">податкові надходження до спецфонду всього 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</si>
  <si>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</si>
  <si>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</si>
  <si>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транспорт всього</t>
  </si>
  <si>
    <t>Кошти від відчуження майна, що належить Автономній Республіці Крим та майна, що перебуває в комунальній власності 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</si>
  <si>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</si>
  <si>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Пайові внески на розвиток інфраструктури міста</t>
  </si>
  <si>
    <t>передача із загального фонду до спеціального субвнції з держбюджету на соціально-економічний розвиток</t>
  </si>
  <si>
    <t xml:space="preserve">Інші субвенції 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</si>
  <si>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</si>
  <si>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бюджет розвитку (надходження)</t>
  </si>
  <si>
    <t>бюджет розвитку (передача із ЗФ до СФ)</t>
  </si>
  <si>
    <t>бюджет розвитку всього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</si>
  <si>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</si>
  <si>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</si>
  <si>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</si>
  <si>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</si>
  <si>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екологічний податок всього</t>
  </si>
  <si>
    <t>Надходження коштів від відшкодування втрат с/г і лісогосп. виробництва</t>
  </si>
  <si>
    <t>неподаткові надходження до спецфонду</t>
  </si>
  <si>
    <t>Платні послуги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</si>
  <si>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</si>
  <si>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Плата за  послуги які надаються бюджетними установами (виконком)</t>
  </si>
  <si>
    <t>Плата за  послуги які надаються бюджетними установами (ЗАГС)</t>
  </si>
  <si>
    <t>Плата за  послуги які надаються бюджетними установами (будинок культури)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</si>
  <si>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</si>
  <si>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</t>
  </si>
  <si>
    <t xml:space="preserve">Інші джерела власних надходжень (благодійні внески,  кошти за призначенням,  і т.д.) </t>
  </si>
  <si>
    <t>ДНЗ міста (добровільні внески)</t>
  </si>
  <si>
    <t>соцзахист(залишок  на рахунку міськради до 2008 року)</t>
  </si>
  <si>
    <t>ДНЗ міста (рахунок міськради)</t>
  </si>
  <si>
    <t>ДНЗ міста 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</si>
  <si>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</si>
  <si>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</si>
  <si>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</si>
  <si>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</si>
  <si>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Видатки на впроваждення засобів обліку втрат та регулювання споживання води та теплової енергії (державна субвенція)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</si>
  <si>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</si>
  <si>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</si>
  <si>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</si>
  <si>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</si>
  <si>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</si>
  <si>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</si>
  <si>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надходжень за 2019 рік</t>
  </si>
  <si>
    <t>Фактичні надходження за 2019 рік</t>
  </si>
  <si>
    <t>Фактичні надходження за  2020 рік</t>
  </si>
  <si>
    <t>Різниця</t>
  </si>
  <si>
    <t>Начальник управління фінансів</t>
  </si>
  <si>
    <t>Т. Петренко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</si>
</sst>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2" x14ac:knownFonts="1">
    <font>
      <sz val="10"/>
      <color theme="1"/>
      <name val="Calibri"/>
      <family val="2"/>
      <charset val="204"/>
      <scheme val="minor"/>
    </font>
    <font>
      <b/>
      <sz val="16"/>
      <color theme="1"/>
      <name val="Arial Cyr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sz val="10"/>
      <color theme="1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8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3" xfId="0" quotePrefix="1" applyNumberFormat="1" applyFont="1" applyBorder="1" applyAlignment="1">
      <alignment horizontal="left" vertical="top" wrapText="1"/>
    </xf>
    <xf numFmtId="0" fontId="3" fillId="0" borderId="3" xfId="0" quotePrefix="1" applyNumberFormat="1" applyFont="1" applyBorder="1" applyAlignment="1">
      <alignment horizontal="left" vertical="top" wrapText="1"/>
    </xf>
    <xf numFmtId="0" fontId="4" fillId="0" borderId="3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4" fontId="4" fillId="0" borderId="3" xfId="0" applyNumberFormat="1" applyFont="1" applyBorder="1"/>
    <xf numFmtId="0" fontId="6" fillId="0" borderId="0" xfId="0" applyFont="1"/>
    <xf numFmtId="164" fontId="1" fillId="0" borderId="0" xfId="0" applyNumberFormat="1" applyFont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3" fillId="0" borderId="0" xfId="0" applyFont="1"/>
    <xf numFmtId="0" fontId="7" fillId="0" borderId="0" xfId="0" applyFont="1"/>
    <xf numFmtId="3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 wrapText="1"/>
    </xf>
    <xf numFmtId="4" fontId="3" fillId="2" borderId="3" xfId="0" applyNumberFormat="1" applyFont="1" applyFill="1" applyBorder="1"/>
    <xf numFmtId="4" fontId="3" fillId="2" borderId="3" xfId="0" applyNumberFormat="1" applyFont="1" applyFill="1" applyBorder="1" applyAlignment="1">
      <alignment vertical="top"/>
    </xf>
    <xf numFmtId="4" fontId="4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 vertical="top" wrapText="1"/>
    </xf>
    <xf numFmtId="0" fontId="0" fillId="2" borderId="0" xfId="0" applyFill="1"/>
    <xf numFmtId="4" fontId="4" fillId="2" borderId="3" xfId="0" applyNumberFormat="1" applyFont="1" applyFill="1" applyBorder="1" applyAlignment="1">
      <alignment horizontal="right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4" fontId="5" fillId="2" borderId="3" xfId="0" applyNumberFormat="1" applyFont="1" applyFill="1" applyBorder="1"/>
    <xf numFmtId="0" fontId="8" fillId="0" borderId="5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 wrapText="1"/>
    </xf>
    <xf numFmtId="4" fontId="0" fillId="0" borderId="0" xfId="0" applyNumberFormat="1"/>
    <xf numFmtId="0" fontId="11" fillId="2" borderId="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2" fontId="16" fillId="2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3" fillId="2" borderId="13" xfId="1" applyNumberFormat="1" applyFont="1" applyFill="1" applyBorder="1" applyAlignment="1" applyProtection="1">
      <alignment horizontal="center" vertical="center"/>
      <protection locked="0"/>
    </xf>
    <xf numFmtId="0" fontId="13" fillId="2" borderId="14" xfId="1" applyNumberFormat="1" applyFont="1" applyFill="1" applyBorder="1" applyAlignment="1" applyProtection="1">
      <alignment horizontal="center" vertical="center"/>
      <protection locked="0"/>
    </xf>
    <xf numFmtId="0" fontId="18" fillId="2" borderId="15" xfId="1" applyNumberFormat="1" applyFont="1" applyFill="1" applyBorder="1" applyAlignment="1" applyProtection="1">
      <alignment horizontal="center" vertical="center"/>
      <protection locked="0"/>
    </xf>
    <xf numFmtId="0" fontId="13" fillId="3" borderId="15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5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2" borderId="0" xfId="0" applyFont="1" applyFill="1"/>
    <xf numFmtId="0" fontId="0" fillId="2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7" xfId="0" applyFont="1" applyFill="1" applyBorder="1" applyAlignment="1">
      <alignment wrapText="1"/>
    </xf>
    <xf numFmtId="0" fontId="21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>
      <alignment wrapText="1"/>
    </xf>
    <xf numFmtId="0" fontId="13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17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>
      <alignment wrapText="1"/>
    </xf>
    <xf numFmtId="0" fontId="21" fillId="2" borderId="21" xfId="1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2" fontId="21" fillId="2" borderId="17" xfId="0" applyNumberFormat="1" applyFont="1" applyFill="1" applyBorder="1" applyAlignment="1">
      <alignment horizontal="center" vertical="center"/>
    </xf>
    <xf numFmtId="2" fontId="13" fillId="2" borderId="10" xfId="0" applyNumberFormat="1" applyFont="1" applyFill="1" applyBorder="1" applyAlignment="1">
      <alignment horizontal="center" vertical="center"/>
    </xf>
    <xf numFmtId="2" fontId="13" fillId="2" borderId="7" xfId="0" applyNumberFormat="1" applyFont="1" applyFill="1" applyBorder="1" applyAlignment="1">
      <alignment horizontal="center" vertical="center"/>
    </xf>
    <xf numFmtId="2" fontId="13" fillId="2" borderId="3" xfId="0" applyNumberFormat="1" applyFont="1" applyFill="1" applyBorder="1" applyAlignment="1">
      <alignment horizontal="center" vertical="center"/>
    </xf>
    <xf numFmtId="2" fontId="13" fillId="2" borderId="17" xfId="0" applyNumberFormat="1" applyFont="1" applyFill="1" applyBorder="1" applyAlignment="1">
      <alignment horizontal="center" vertical="center"/>
    </xf>
    <xf numFmtId="2" fontId="21" fillId="2" borderId="19" xfId="0" applyNumberFormat="1" applyFont="1" applyFill="1" applyBorder="1" applyAlignment="1">
      <alignment horizontal="center" vertical="center"/>
    </xf>
    <xf numFmtId="2" fontId="15" fillId="2" borderId="17" xfId="0" applyNumberFormat="1" applyFont="1" applyFill="1" applyBorder="1" applyAlignment="1">
      <alignment horizontal="center" vertical="center"/>
    </xf>
    <xf numFmtId="2" fontId="13" fillId="2" borderId="10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/>
    </xf>
    <xf numFmtId="2" fontId="19" fillId="2" borderId="7" xfId="0" applyNumberFormat="1" applyFont="1" applyFill="1" applyBorder="1" applyAlignment="1">
      <alignment horizontal="center" vertical="center" wrapText="1"/>
    </xf>
    <xf numFmtId="2" fontId="14" fillId="2" borderId="20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165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horizontal="center" vertical="center" wrapText="1"/>
    </xf>
    <xf numFmtId="4" fontId="17" fillId="2" borderId="0" xfId="0" applyNumberFormat="1" applyFont="1" applyFill="1"/>
    <xf numFmtId="4" fontId="0" fillId="2" borderId="0" xfId="0" applyNumberFormat="1" applyFont="1" applyFill="1"/>
    <xf numFmtId="4" fontId="20" fillId="2" borderId="0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/>
    <xf numFmtId="4" fontId="0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4" fontId="11" fillId="2" borderId="18" xfId="0" applyNumberFormat="1" applyFont="1" applyFill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horizontal="center" vertical="center"/>
    </xf>
    <xf numFmtId="4" fontId="13" fillId="2" borderId="25" xfId="0" applyNumberFormat="1" applyFont="1" applyFill="1" applyBorder="1" applyAlignment="1">
      <alignment horizontal="center" vertical="center"/>
    </xf>
    <xf numFmtId="4" fontId="13" fillId="2" borderId="24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/>
    </xf>
    <xf numFmtId="4" fontId="21" fillId="2" borderId="16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13" fillId="2" borderId="25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horizontal="center"/>
    </xf>
    <xf numFmtId="4" fontId="19" fillId="2" borderId="24" xfId="0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4" fontId="11" fillId="2" borderId="30" xfId="0" applyNumberFormat="1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8" xfId="0" applyBorder="1"/>
    <xf numFmtId="0" fontId="0" fillId="0" borderId="32" xfId="0" applyBorder="1"/>
    <xf numFmtId="4" fontId="13" fillId="2" borderId="32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13" fillId="2" borderId="34" xfId="0" applyNumberFormat="1" applyFont="1" applyFill="1" applyBorder="1" applyAlignment="1">
      <alignment horizontal="center" vertical="center"/>
    </xf>
    <xf numFmtId="4" fontId="14" fillId="2" borderId="33" xfId="0" applyNumberFormat="1" applyFont="1" applyFill="1" applyBorder="1" applyAlignment="1">
      <alignment horizontal="center" vertical="center"/>
    </xf>
    <xf numFmtId="0" fontId="18" fillId="2" borderId="35" xfId="1" applyNumberFormat="1" applyFont="1" applyFill="1" applyBorder="1" applyAlignment="1" applyProtection="1">
      <alignment horizontal="center" vertical="center"/>
      <protection locked="0"/>
    </xf>
    <xf numFmtId="2" fontId="21" fillId="2" borderId="21" xfId="0" applyNumberFormat="1" applyFont="1" applyFill="1" applyBorder="1" applyAlignment="1">
      <alignment horizontal="center" vertical="center"/>
    </xf>
    <xf numFmtId="4" fontId="21" fillId="2" borderId="36" xfId="0" applyNumberFormat="1" applyFont="1" applyFill="1" applyBorder="1" applyAlignment="1">
      <alignment horizontal="center" vertical="center"/>
    </xf>
    <xf numFmtId="4" fontId="14" fillId="2" borderId="20" xfId="0" applyNumberFormat="1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2" fontId="10" fillId="0" borderId="3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vertical="center"/>
    </xf>
    <xf numFmtId="0" fontId="9" fillId="0" borderId="6" xfId="0" quotePrefix="1" applyNumberFormat="1" applyFont="1" applyBorder="1" applyAlignment="1">
      <alignment horizontal="left" vertical="center" wrapText="1"/>
    </xf>
    <xf numFmtId="0" fontId="10" fillId="0" borderId="6" xfId="0" quotePrefix="1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2" fontId="10" fillId="0" borderId="7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0" fontId="4" fillId="0" borderId="6" xfId="0" quotePrefix="1" applyNumberFormat="1" applyFont="1" applyBorder="1" applyAlignment="1">
      <alignment horizontal="left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0" fontId="3" fillId="0" borderId="6" xfId="0" quotePrefix="1" applyNumberFormat="1" applyFont="1" applyBorder="1" applyAlignment="1">
      <alignment horizontal="left" vertical="center" wrapText="1"/>
    </xf>
    <xf numFmtId="0" fontId="2" fillId="0" borderId="6" xfId="0" quotePrefix="1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4" fontId="4" fillId="0" borderId="11" xfId="0" applyNumberFormat="1" applyFont="1" applyBorder="1" applyAlignment="1">
      <alignment horizontal="right" vertical="center" wrapText="1"/>
    </xf>
    <xf numFmtId="4" fontId="2" fillId="0" borderId="2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1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74"/>
  <sheetViews>
    <sheetView showGridLines="0" tabSelected="1" topLeftCell="A61" zoomScaleNormal="100" workbookViewId="0">
      <selection activeCell="F89" sqref="F89"/>
    </sheetView>
  </sheetViews>
  <sheetFormatPr defaultRowHeight="12.75" x14ac:dyDescent="0.2"/>
  <cols>
    <col min="1" max="1" width="5.85546875" customWidth="1"/>
    <col min="2" max="2" width="11" customWidth="1"/>
    <col min="3" max="3" width="7.5703125" customWidth="1"/>
    <col min="4" max="4" width="20.5703125" customWidth="1"/>
    <col min="5" max="5" width="14.140625" customWidth="1"/>
    <col min="6" max="6" width="17.42578125" customWidth="1"/>
    <col min="7" max="7" width="8.140625" customWidth="1"/>
    <col min="8" max="9" width="14.28515625" customWidth="1"/>
    <col min="10" max="10" width="12.5703125" style="19" customWidth="1"/>
    <col min="11" max="11" width="11" customWidth="1"/>
  </cols>
  <sheetData>
    <row r="1" spans="2:11" ht="20.100000000000001" customHeight="1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2:11" ht="18" customHeight="1" x14ac:dyDescent="0.2">
      <c r="B2" s="155" t="s">
        <v>119</v>
      </c>
      <c r="C2" s="155"/>
      <c r="D2" s="155"/>
      <c r="E2" s="155"/>
      <c r="F2" s="155"/>
      <c r="G2" s="155"/>
      <c r="H2" s="155"/>
      <c r="I2" s="155"/>
      <c r="J2" s="155"/>
      <c r="K2" s="1"/>
    </row>
    <row r="3" spans="2:11" ht="18" customHeight="1" x14ac:dyDescent="0.2">
      <c r="B3" s="2"/>
      <c r="C3" s="2"/>
      <c r="D3" s="2"/>
      <c r="E3" s="2"/>
      <c r="F3" s="2"/>
      <c r="G3" s="2"/>
      <c r="H3" s="2"/>
      <c r="I3" s="2"/>
      <c r="J3" s="15"/>
      <c r="K3" s="1"/>
    </row>
    <row r="4" spans="2:11" ht="39" customHeight="1" x14ac:dyDescent="0.2">
      <c r="B4" s="9" t="s">
        <v>0</v>
      </c>
      <c r="C4" s="149" t="s">
        <v>1</v>
      </c>
      <c r="D4" s="150"/>
      <c r="E4" s="150"/>
      <c r="F4" s="150"/>
      <c r="G4" s="151"/>
      <c r="H4" s="10" t="s">
        <v>117</v>
      </c>
      <c r="I4" s="10" t="s">
        <v>118</v>
      </c>
      <c r="J4" s="16" t="s">
        <v>109</v>
      </c>
    </row>
    <row r="5" spans="2:11" ht="12" customHeight="1" x14ac:dyDescent="0.2">
      <c r="B5" s="8" t="s">
        <v>2</v>
      </c>
      <c r="C5" s="152" t="s">
        <v>3</v>
      </c>
      <c r="D5" s="153"/>
      <c r="E5" s="153"/>
      <c r="F5" s="153"/>
      <c r="G5" s="154"/>
      <c r="H5" s="11">
        <f>H6+H9+H12+H14+H20</f>
        <v>106420000</v>
      </c>
      <c r="I5" s="11">
        <f>I6+I9+I12+I14+I20</f>
        <v>109274221.96000001</v>
      </c>
      <c r="J5" s="17">
        <f>I5/H5</f>
        <v>1.0268203529411766</v>
      </c>
    </row>
    <row r="6" spans="2:11" ht="12" customHeight="1" x14ac:dyDescent="0.2">
      <c r="B6" s="8" t="s">
        <v>4</v>
      </c>
      <c r="C6" s="152" t="s">
        <v>5</v>
      </c>
      <c r="D6" s="153"/>
      <c r="E6" s="153"/>
      <c r="F6" s="153"/>
      <c r="G6" s="154"/>
      <c r="H6" s="11">
        <f>H7</f>
        <v>50000</v>
      </c>
      <c r="I6" s="11">
        <f>I7</f>
        <v>17250</v>
      </c>
      <c r="J6" s="17">
        <f t="shared" ref="J6:J69" si="0">I6/H6</f>
        <v>0.34499999999999997</v>
      </c>
    </row>
    <row r="7" spans="2:11" ht="12" customHeight="1" x14ac:dyDescent="0.2">
      <c r="B7" s="8" t="s">
        <v>6</v>
      </c>
      <c r="C7" s="152" t="s">
        <v>7</v>
      </c>
      <c r="D7" s="153"/>
      <c r="E7" s="153"/>
      <c r="F7" s="153"/>
      <c r="G7" s="154"/>
      <c r="H7" s="11">
        <f>H8</f>
        <v>50000</v>
      </c>
      <c r="I7" s="11">
        <f>I8</f>
        <v>17250</v>
      </c>
      <c r="J7" s="17">
        <f t="shared" si="0"/>
        <v>0.34499999999999997</v>
      </c>
    </row>
    <row r="8" spans="2:11" ht="12" customHeight="1" x14ac:dyDescent="0.2">
      <c r="B8" s="7" t="s">
        <v>8</v>
      </c>
      <c r="C8" s="157" t="s">
        <v>9</v>
      </c>
      <c r="D8" s="157"/>
      <c r="E8" s="157"/>
      <c r="F8" s="157"/>
      <c r="G8" s="157"/>
      <c r="H8" s="12">
        <v>50000</v>
      </c>
      <c r="I8" s="25">
        <v>17250</v>
      </c>
      <c r="J8" s="18">
        <f t="shared" si="0"/>
        <v>0.34499999999999997</v>
      </c>
    </row>
    <row r="9" spans="2:11" ht="12" customHeight="1" x14ac:dyDescent="0.2">
      <c r="B9" s="8" t="s">
        <v>10</v>
      </c>
      <c r="C9" s="156" t="s">
        <v>11</v>
      </c>
      <c r="D9" s="156"/>
      <c r="E9" s="156"/>
      <c r="F9" s="156"/>
      <c r="G9" s="156"/>
      <c r="H9" s="11">
        <f>H10</f>
        <v>120500</v>
      </c>
      <c r="I9" s="11">
        <f>I10</f>
        <v>286959.31</v>
      </c>
      <c r="J9" s="17">
        <f t="shared" si="0"/>
        <v>2.3814050622406637</v>
      </c>
    </row>
    <row r="10" spans="2:11" ht="12" customHeight="1" x14ac:dyDescent="0.2">
      <c r="B10" s="8" t="s">
        <v>12</v>
      </c>
      <c r="C10" s="156" t="s">
        <v>13</v>
      </c>
      <c r="D10" s="156"/>
      <c r="E10" s="156"/>
      <c r="F10" s="156"/>
      <c r="G10" s="156"/>
      <c r="H10" s="11">
        <f>H11</f>
        <v>120500</v>
      </c>
      <c r="I10" s="11">
        <f>I11</f>
        <v>286959.31</v>
      </c>
      <c r="J10" s="17">
        <f t="shared" si="0"/>
        <v>2.3814050622406637</v>
      </c>
    </row>
    <row r="11" spans="2:11" ht="30" customHeight="1" x14ac:dyDescent="0.2">
      <c r="B11" s="7" t="s">
        <v>14</v>
      </c>
      <c r="C11" s="157" t="s">
        <v>15</v>
      </c>
      <c r="D11" s="157"/>
      <c r="E11" s="157"/>
      <c r="F11" s="157"/>
      <c r="G11" s="157"/>
      <c r="H11" s="12">
        <v>120500</v>
      </c>
      <c r="I11" s="26">
        <v>286959.31</v>
      </c>
      <c r="J11" s="18">
        <f t="shared" si="0"/>
        <v>2.3814050622406637</v>
      </c>
    </row>
    <row r="12" spans="2:11" s="3" customFormat="1" ht="20.25" customHeight="1" x14ac:dyDescent="0.2">
      <c r="B12" s="6" t="s">
        <v>110</v>
      </c>
      <c r="C12" s="162" t="s">
        <v>111</v>
      </c>
      <c r="D12" s="162"/>
      <c r="E12" s="162"/>
      <c r="F12" s="162"/>
      <c r="G12" s="162"/>
      <c r="H12" s="12"/>
      <c r="I12" s="13">
        <f>I13</f>
        <v>47904.13</v>
      </c>
      <c r="J12" s="18"/>
    </row>
    <row r="13" spans="2:11" s="3" customFormat="1" ht="27" customHeight="1" x14ac:dyDescent="0.2">
      <c r="B13" s="7">
        <v>13030100</v>
      </c>
      <c r="C13" s="157" t="s">
        <v>112</v>
      </c>
      <c r="D13" s="157"/>
      <c r="E13" s="157"/>
      <c r="F13" s="157"/>
      <c r="G13" s="157"/>
      <c r="H13" s="12"/>
      <c r="I13" s="25">
        <v>47904.13</v>
      </c>
      <c r="J13" s="18"/>
    </row>
    <row r="14" spans="2:11" ht="12" customHeight="1" x14ac:dyDescent="0.2">
      <c r="B14" s="8" t="s">
        <v>16</v>
      </c>
      <c r="C14" s="156" t="s">
        <v>17</v>
      </c>
      <c r="D14" s="156"/>
      <c r="E14" s="156"/>
      <c r="F14" s="156"/>
      <c r="G14" s="156"/>
      <c r="H14" s="11">
        <f>H15+H17+H19</f>
        <v>9000000</v>
      </c>
      <c r="I14" s="11">
        <f>I15+I17+I19</f>
        <v>11431661.460000001</v>
      </c>
      <c r="J14" s="17">
        <f t="shared" si="0"/>
        <v>1.2701846066666667</v>
      </c>
    </row>
    <row r="15" spans="2:11" ht="12" customHeight="1" x14ac:dyDescent="0.2">
      <c r="B15" s="8" t="s">
        <v>18</v>
      </c>
      <c r="C15" s="156" t="s">
        <v>19</v>
      </c>
      <c r="D15" s="156"/>
      <c r="E15" s="156"/>
      <c r="F15" s="156"/>
      <c r="G15" s="156"/>
      <c r="H15" s="11">
        <f>H16</f>
        <v>800000</v>
      </c>
      <c r="I15" s="11">
        <f>I16</f>
        <v>1063378.3</v>
      </c>
      <c r="J15" s="17">
        <f t="shared" si="0"/>
        <v>1.3292228750000001</v>
      </c>
    </row>
    <row r="16" spans="2:11" ht="12" customHeight="1" x14ac:dyDescent="0.2">
      <c r="B16" s="7" t="s">
        <v>20</v>
      </c>
      <c r="C16" s="157" t="s">
        <v>21</v>
      </c>
      <c r="D16" s="157"/>
      <c r="E16" s="157"/>
      <c r="F16" s="157"/>
      <c r="G16" s="157"/>
      <c r="H16" s="12">
        <v>800000</v>
      </c>
      <c r="I16" s="25">
        <v>1063378.3</v>
      </c>
      <c r="J16" s="18">
        <f t="shared" si="0"/>
        <v>1.3292228750000001</v>
      </c>
    </row>
    <row r="17" spans="2:10" ht="12" customHeight="1" x14ac:dyDescent="0.2">
      <c r="B17" s="8" t="s">
        <v>22</v>
      </c>
      <c r="C17" s="156" t="s">
        <v>23</v>
      </c>
      <c r="D17" s="156"/>
      <c r="E17" s="156"/>
      <c r="F17" s="156"/>
      <c r="G17" s="156"/>
      <c r="H17" s="11">
        <f>H18</f>
        <v>3400000</v>
      </c>
      <c r="I17" s="11">
        <f>I18</f>
        <v>3719447.51</v>
      </c>
      <c r="J17" s="17">
        <f t="shared" si="0"/>
        <v>1.09395515</v>
      </c>
    </row>
    <row r="18" spans="2:10" ht="12" customHeight="1" x14ac:dyDescent="0.2">
      <c r="B18" s="7" t="s">
        <v>24</v>
      </c>
      <c r="C18" s="157" t="s">
        <v>21</v>
      </c>
      <c r="D18" s="157"/>
      <c r="E18" s="157"/>
      <c r="F18" s="157"/>
      <c r="G18" s="157"/>
      <c r="H18" s="12">
        <v>3400000</v>
      </c>
      <c r="I18" s="25">
        <v>3719447.51</v>
      </c>
      <c r="J18" s="18">
        <f t="shared" si="0"/>
        <v>1.09395515</v>
      </c>
    </row>
    <row r="19" spans="2:10" ht="26.25" customHeight="1" x14ac:dyDescent="0.2">
      <c r="B19" s="8" t="s">
        <v>25</v>
      </c>
      <c r="C19" s="156" t="s">
        <v>26</v>
      </c>
      <c r="D19" s="156"/>
      <c r="E19" s="156"/>
      <c r="F19" s="156"/>
      <c r="G19" s="156"/>
      <c r="H19" s="11">
        <v>4800000</v>
      </c>
      <c r="I19" s="27">
        <v>6648835.6500000004</v>
      </c>
      <c r="J19" s="18">
        <f t="shared" si="0"/>
        <v>1.3851740937500001</v>
      </c>
    </row>
    <row r="20" spans="2:10" ht="12" customHeight="1" x14ac:dyDescent="0.2">
      <c r="B20" s="8" t="s">
        <v>27</v>
      </c>
      <c r="C20" s="156" t="s">
        <v>28</v>
      </c>
      <c r="D20" s="156"/>
      <c r="E20" s="156"/>
      <c r="F20" s="156"/>
      <c r="G20" s="156"/>
      <c r="H20" s="11">
        <f>H21+H32</f>
        <v>97249500</v>
      </c>
      <c r="I20" s="11">
        <f>I21+I32</f>
        <v>97490447.060000002</v>
      </c>
      <c r="J20" s="17">
        <f t="shared" si="0"/>
        <v>1.0024776174684702</v>
      </c>
    </row>
    <row r="21" spans="2:10" ht="12" customHeight="1" x14ac:dyDescent="0.2">
      <c r="B21" s="8" t="s">
        <v>29</v>
      </c>
      <c r="C21" s="156" t="s">
        <v>30</v>
      </c>
      <c r="D21" s="156"/>
      <c r="E21" s="156"/>
      <c r="F21" s="156"/>
      <c r="G21" s="156"/>
      <c r="H21" s="11">
        <f>H22+H23+H24+H25+H26+H27+H28+H29+H30+H31</f>
        <v>41088000</v>
      </c>
      <c r="I21" s="11">
        <f>I22+I23+I24+I25+I26+I27+I28+I29+I30+I31</f>
        <v>40879748.690000005</v>
      </c>
      <c r="J21" s="17">
        <f t="shared" si="0"/>
        <v>0.99493157831970414</v>
      </c>
    </row>
    <row r="22" spans="2:10" ht="27.75" customHeight="1" x14ac:dyDescent="0.2">
      <c r="B22" s="7" t="s">
        <v>31</v>
      </c>
      <c r="C22" s="157" t="s">
        <v>32</v>
      </c>
      <c r="D22" s="157"/>
      <c r="E22" s="157"/>
      <c r="F22" s="157"/>
      <c r="G22" s="157"/>
      <c r="H22" s="12">
        <v>38000</v>
      </c>
      <c r="I22" s="25">
        <v>106960.28</v>
      </c>
      <c r="J22" s="18">
        <f t="shared" si="0"/>
        <v>2.8147442105263156</v>
      </c>
    </row>
    <row r="23" spans="2:10" ht="25.5" customHeight="1" x14ac:dyDescent="0.2">
      <c r="B23" s="7" t="s">
        <v>33</v>
      </c>
      <c r="C23" s="157" t="s">
        <v>34</v>
      </c>
      <c r="D23" s="157"/>
      <c r="E23" s="157"/>
      <c r="F23" s="157"/>
      <c r="G23" s="157"/>
      <c r="H23" s="12">
        <v>700000</v>
      </c>
      <c r="I23" s="32">
        <v>804563.91</v>
      </c>
      <c r="J23" s="18">
        <f t="shared" si="0"/>
        <v>1.1493770142857143</v>
      </c>
    </row>
    <row r="24" spans="2:10" ht="24" customHeight="1" x14ac:dyDescent="0.2">
      <c r="B24" s="7" t="s">
        <v>35</v>
      </c>
      <c r="C24" s="157" t="s">
        <v>36</v>
      </c>
      <c r="D24" s="157"/>
      <c r="E24" s="157"/>
      <c r="F24" s="157"/>
      <c r="G24" s="157"/>
      <c r="H24" s="12">
        <v>300000</v>
      </c>
      <c r="I24" s="25">
        <v>851453.01</v>
      </c>
      <c r="J24" s="18">
        <f t="shared" si="0"/>
        <v>2.8381767</v>
      </c>
    </row>
    <row r="25" spans="2:10" ht="24.75" customHeight="1" x14ac:dyDescent="0.2">
      <c r="B25" s="7" t="s">
        <v>37</v>
      </c>
      <c r="C25" s="157" t="s">
        <v>38</v>
      </c>
      <c r="D25" s="157"/>
      <c r="E25" s="157"/>
      <c r="F25" s="157"/>
      <c r="G25" s="157"/>
      <c r="H25" s="12">
        <v>6500000</v>
      </c>
      <c r="I25" s="25">
        <v>6718003.8399999999</v>
      </c>
      <c r="J25" s="18">
        <f t="shared" si="0"/>
        <v>1.0335390523076924</v>
      </c>
    </row>
    <row r="26" spans="2:10" ht="12" customHeight="1" x14ac:dyDescent="0.2">
      <c r="B26" s="7" t="s">
        <v>39</v>
      </c>
      <c r="C26" s="157" t="s">
        <v>40</v>
      </c>
      <c r="D26" s="157"/>
      <c r="E26" s="157"/>
      <c r="F26" s="157"/>
      <c r="G26" s="157"/>
      <c r="H26" s="12">
        <v>21000000</v>
      </c>
      <c r="I26" s="25">
        <v>20208314.699999999</v>
      </c>
      <c r="J26" s="18">
        <f t="shared" si="0"/>
        <v>0.96230070000000001</v>
      </c>
    </row>
    <row r="27" spans="2:10" ht="12" customHeight="1" x14ac:dyDescent="0.2">
      <c r="B27" s="7" t="s">
        <v>41</v>
      </c>
      <c r="C27" s="157" t="s">
        <v>42</v>
      </c>
      <c r="D27" s="157"/>
      <c r="E27" s="157"/>
      <c r="F27" s="157"/>
      <c r="G27" s="157"/>
      <c r="H27" s="12">
        <v>9000000</v>
      </c>
      <c r="I27" s="25">
        <v>9906195.5500000007</v>
      </c>
      <c r="J27" s="18">
        <f t="shared" si="0"/>
        <v>1.1006883944444446</v>
      </c>
    </row>
    <row r="28" spans="2:10" ht="12" customHeight="1" x14ac:dyDescent="0.2">
      <c r="B28" s="7" t="s">
        <v>43</v>
      </c>
      <c r="C28" s="157" t="s">
        <v>44</v>
      </c>
      <c r="D28" s="157"/>
      <c r="E28" s="157"/>
      <c r="F28" s="157"/>
      <c r="G28" s="157"/>
      <c r="H28" s="12">
        <v>450000</v>
      </c>
      <c r="I28" s="25">
        <v>276454.88</v>
      </c>
      <c r="J28" s="18">
        <f t="shared" si="0"/>
        <v>0.61434417777777783</v>
      </c>
    </row>
    <row r="29" spans="2:10" ht="12" customHeight="1" x14ac:dyDescent="0.2">
      <c r="B29" s="7" t="s">
        <v>45</v>
      </c>
      <c r="C29" s="157" t="s">
        <v>46</v>
      </c>
      <c r="D29" s="157"/>
      <c r="E29" s="157"/>
      <c r="F29" s="157"/>
      <c r="G29" s="157"/>
      <c r="H29" s="12">
        <v>1700000</v>
      </c>
      <c r="I29" s="25">
        <v>1508312.92</v>
      </c>
      <c r="J29" s="18">
        <f t="shared" si="0"/>
        <v>0.88724289411764701</v>
      </c>
    </row>
    <row r="30" spans="2:10" ht="12" customHeight="1" x14ac:dyDescent="0.2">
      <c r="B30" s="7" t="s">
        <v>47</v>
      </c>
      <c r="C30" s="157" t="s">
        <v>48</v>
      </c>
      <c r="D30" s="157"/>
      <c r="E30" s="157"/>
      <c r="F30" s="157"/>
      <c r="G30" s="157"/>
      <c r="H30" s="12">
        <v>1300000</v>
      </c>
      <c r="I30" s="25">
        <v>380739.6</v>
      </c>
      <c r="J30" s="18">
        <f t="shared" si="0"/>
        <v>0.29287661538461535</v>
      </c>
    </row>
    <row r="31" spans="2:10" ht="12" customHeight="1" x14ac:dyDescent="0.2">
      <c r="B31" s="7" t="s">
        <v>49</v>
      </c>
      <c r="C31" s="157" t="s">
        <v>50</v>
      </c>
      <c r="D31" s="157"/>
      <c r="E31" s="157"/>
      <c r="F31" s="157"/>
      <c r="G31" s="157"/>
      <c r="H31" s="12">
        <v>100000</v>
      </c>
      <c r="I31" s="25">
        <v>118750</v>
      </c>
      <c r="J31" s="18">
        <f t="shared" si="0"/>
        <v>1.1875</v>
      </c>
    </row>
    <row r="32" spans="2:10" ht="12" customHeight="1" x14ac:dyDescent="0.2">
      <c r="B32" s="8" t="s">
        <v>51</v>
      </c>
      <c r="C32" s="156" t="s">
        <v>52</v>
      </c>
      <c r="D32" s="156"/>
      <c r="E32" s="156"/>
      <c r="F32" s="156"/>
      <c r="G32" s="156"/>
      <c r="H32" s="11">
        <f>H33+H34+H35+H36</f>
        <v>56161500</v>
      </c>
      <c r="I32" s="11">
        <f>I33+I34+I35+I36</f>
        <v>56610698.370000005</v>
      </c>
      <c r="J32" s="17">
        <f t="shared" si="0"/>
        <v>1.0079983328436741</v>
      </c>
    </row>
    <row r="33" spans="2:10" s="5" customFormat="1" ht="12" customHeight="1" x14ac:dyDescent="0.2">
      <c r="B33" s="7">
        <v>18050100</v>
      </c>
      <c r="C33" s="157" t="s">
        <v>32</v>
      </c>
      <c r="D33" s="157"/>
      <c r="E33" s="157"/>
      <c r="F33" s="157"/>
      <c r="G33" s="157"/>
      <c r="H33" s="11"/>
      <c r="I33" s="25">
        <v>-260.10000000000002</v>
      </c>
      <c r="J33" s="18"/>
    </row>
    <row r="34" spans="2:10" s="5" customFormat="1" ht="12" customHeight="1" x14ac:dyDescent="0.2">
      <c r="B34" s="7">
        <v>18050200</v>
      </c>
      <c r="C34" s="157" t="s">
        <v>34</v>
      </c>
      <c r="D34" s="157"/>
      <c r="E34" s="157"/>
      <c r="F34" s="157"/>
      <c r="G34" s="157"/>
      <c r="H34" s="11"/>
      <c r="I34" s="25">
        <v>-2363.4899999999998</v>
      </c>
      <c r="J34" s="18"/>
    </row>
    <row r="35" spans="2:10" ht="12" customHeight="1" x14ac:dyDescent="0.2">
      <c r="B35" s="7" t="s">
        <v>53</v>
      </c>
      <c r="C35" s="157" t="s">
        <v>54</v>
      </c>
      <c r="D35" s="157"/>
      <c r="E35" s="157"/>
      <c r="F35" s="157"/>
      <c r="G35" s="157"/>
      <c r="H35" s="12">
        <v>4500000</v>
      </c>
      <c r="I35" s="25">
        <v>4277696.83</v>
      </c>
      <c r="J35" s="18">
        <f t="shared" si="0"/>
        <v>0.95059929555555556</v>
      </c>
    </row>
    <row r="36" spans="2:10" ht="12" customHeight="1" x14ac:dyDescent="0.2">
      <c r="B36" s="7" t="s">
        <v>55</v>
      </c>
      <c r="C36" s="157" t="s">
        <v>56</v>
      </c>
      <c r="D36" s="157"/>
      <c r="E36" s="157"/>
      <c r="F36" s="157"/>
      <c r="G36" s="157"/>
      <c r="H36" s="12">
        <v>51661500</v>
      </c>
      <c r="I36" s="25">
        <v>52335625.130000003</v>
      </c>
      <c r="J36" s="18">
        <f t="shared" si="0"/>
        <v>1.0130488880500954</v>
      </c>
    </row>
    <row r="37" spans="2:10" ht="12" customHeight="1" x14ac:dyDescent="0.2">
      <c r="B37" s="8" t="s">
        <v>57</v>
      </c>
      <c r="C37" s="156" t="s">
        <v>58</v>
      </c>
      <c r="D37" s="156"/>
      <c r="E37" s="156"/>
      <c r="F37" s="156"/>
      <c r="G37" s="156"/>
      <c r="H37" s="11">
        <f>H38+H45+H57</f>
        <v>2780000</v>
      </c>
      <c r="I37" s="11">
        <f>I38+I45+I57</f>
        <v>2531288.1699999995</v>
      </c>
      <c r="J37" s="17">
        <f t="shared" si="0"/>
        <v>0.91053531294964007</v>
      </c>
    </row>
    <row r="38" spans="2:10" ht="12" customHeight="1" x14ac:dyDescent="0.2">
      <c r="B38" s="8" t="s">
        <v>59</v>
      </c>
      <c r="C38" s="156" t="s">
        <v>60</v>
      </c>
      <c r="D38" s="156"/>
      <c r="E38" s="156"/>
      <c r="F38" s="156"/>
      <c r="G38" s="156"/>
      <c r="H38" s="11">
        <f>H39+H41</f>
        <v>100000</v>
      </c>
      <c r="I38" s="11">
        <f>I39+I41</f>
        <v>64766.57</v>
      </c>
      <c r="J38" s="17">
        <f t="shared" si="0"/>
        <v>0.64766570000000001</v>
      </c>
    </row>
    <row r="39" spans="2:10" ht="12" customHeight="1" x14ac:dyDescent="0.2">
      <c r="B39" s="8" t="s">
        <v>61</v>
      </c>
      <c r="C39" s="156" t="s">
        <v>62</v>
      </c>
      <c r="D39" s="156"/>
      <c r="E39" s="156"/>
      <c r="F39" s="156"/>
      <c r="G39" s="156"/>
      <c r="H39" s="11">
        <f>H40</f>
        <v>50000</v>
      </c>
      <c r="I39" s="11">
        <f>I40</f>
        <v>28074</v>
      </c>
      <c r="J39" s="17">
        <f t="shared" si="0"/>
        <v>0.56147999999999998</v>
      </c>
    </row>
    <row r="40" spans="2:10" ht="25.5" customHeight="1" x14ac:dyDescent="0.2">
      <c r="B40" s="7" t="s">
        <v>63</v>
      </c>
      <c r="C40" s="157" t="s">
        <v>64</v>
      </c>
      <c r="D40" s="157"/>
      <c r="E40" s="157"/>
      <c r="F40" s="157"/>
      <c r="G40" s="157"/>
      <c r="H40" s="12">
        <v>50000</v>
      </c>
      <c r="I40" s="26">
        <v>28074</v>
      </c>
      <c r="J40" s="18">
        <f t="shared" si="0"/>
        <v>0.56147999999999998</v>
      </c>
    </row>
    <row r="41" spans="2:10" ht="12" customHeight="1" x14ac:dyDescent="0.2">
      <c r="B41" s="8" t="s">
        <v>65</v>
      </c>
      <c r="C41" s="156" t="s">
        <v>66</v>
      </c>
      <c r="D41" s="156"/>
      <c r="E41" s="156"/>
      <c r="F41" s="156"/>
      <c r="G41" s="156"/>
      <c r="H41" s="11">
        <f>H43+H44</f>
        <v>50000</v>
      </c>
      <c r="I41" s="11">
        <f>I43+I44+I42</f>
        <v>36692.57</v>
      </c>
      <c r="J41" s="17">
        <f t="shared" si="0"/>
        <v>0.73385140000000004</v>
      </c>
    </row>
    <row r="42" spans="2:10" s="29" customFormat="1" ht="12" customHeight="1" x14ac:dyDescent="0.2">
      <c r="B42" s="7">
        <v>21080500</v>
      </c>
      <c r="C42" s="157" t="s">
        <v>120</v>
      </c>
      <c r="D42" s="157"/>
      <c r="E42" s="157"/>
      <c r="F42" s="157"/>
      <c r="G42" s="157"/>
      <c r="H42" s="30"/>
      <c r="I42" s="28">
        <v>778.57</v>
      </c>
      <c r="J42" s="31"/>
    </row>
    <row r="43" spans="2:10" ht="12" customHeight="1" x14ac:dyDescent="0.2">
      <c r="B43" s="7" t="s">
        <v>67</v>
      </c>
      <c r="C43" s="157" t="s">
        <v>68</v>
      </c>
      <c r="D43" s="157"/>
      <c r="E43" s="157"/>
      <c r="F43" s="157"/>
      <c r="G43" s="157"/>
      <c r="H43" s="12">
        <v>10000</v>
      </c>
      <c r="I43" s="25">
        <v>19814</v>
      </c>
      <c r="J43" s="18">
        <f t="shared" si="0"/>
        <v>1.9814000000000001</v>
      </c>
    </row>
    <row r="44" spans="2:10" ht="25.5" customHeight="1" x14ac:dyDescent="0.2">
      <c r="B44" s="7" t="s">
        <v>69</v>
      </c>
      <c r="C44" s="157" t="s">
        <v>70</v>
      </c>
      <c r="D44" s="157"/>
      <c r="E44" s="157"/>
      <c r="F44" s="157"/>
      <c r="G44" s="157"/>
      <c r="H44" s="12">
        <v>40000</v>
      </c>
      <c r="I44" s="25">
        <v>16100</v>
      </c>
      <c r="J44" s="18">
        <f t="shared" si="0"/>
        <v>0.40250000000000002</v>
      </c>
    </row>
    <row r="45" spans="2:10" ht="12" customHeight="1" x14ac:dyDescent="0.2">
      <c r="B45" s="8" t="s">
        <v>71</v>
      </c>
      <c r="C45" s="156" t="s">
        <v>72</v>
      </c>
      <c r="D45" s="156"/>
      <c r="E45" s="156"/>
      <c r="F45" s="156"/>
      <c r="G45" s="156"/>
      <c r="H45" s="11">
        <f>H46+H51+H53</f>
        <v>2680000</v>
      </c>
      <c r="I45" s="11">
        <f>I46+I51+I53</f>
        <v>2273934.7999999998</v>
      </c>
      <c r="J45" s="17">
        <f t="shared" si="0"/>
        <v>0.84848313432835809</v>
      </c>
    </row>
    <row r="46" spans="2:10" ht="12" customHeight="1" x14ac:dyDescent="0.2">
      <c r="B46" s="8" t="s">
        <v>73</v>
      </c>
      <c r="C46" s="156" t="s">
        <v>74</v>
      </c>
      <c r="D46" s="156"/>
      <c r="E46" s="156"/>
      <c r="F46" s="156"/>
      <c r="G46" s="156"/>
      <c r="H46" s="11">
        <f>H47+H48+H49+H50</f>
        <v>1600000</v>
      </c>
      <c r="I46" s="11">
        <f>I47+I48+I49+I50</f>
        <v>1188180.48</v>
      </c>
      <c r="J46" s="17">
        <f t="shared" si="0"/>
        <v>0.74261279999999996</v>
      </c>
    </row>
    <row r="47" spans="2:10" ht="24.75" customHeight="1" x14ac:dyDescent="0.2">
      <c r="B47" s="7" t="s">
        <v>75</v>
      </c>
      <c r="C47" s="157" t="s">
        <v>76</v>
      </c>
      <c r="D47" s="157"/>
      <c r="E47" s="157"/>
      <c r="F47" s="157"/>
      <c r="G47" s="157"/>
      <c r="H47" s="12">
        <v>70000</v>
      </c>
      <c r="I47" s="25">
        <v>39049.9</v>
      </c>
      <c r="J47" s="18">
        <f t="shared" si="0"/>
        <v>0.55785571428571434</v>
      </c>
    </row>
    <row r="48" spans="2:10" ht="12" customHeight="1" x14ac:dyDescent="0.2">
      <c r="B48" s="7" t="s">
        <v>77</v>
      </c>
      <c r="C48" s="157" t="s">
        <v>78</v>
      </c>
      <c r="D48" s="157"/>
      <c r="E48" s="157"/>
      <c r="F48" s="157"/>
      <c r="G48" s="157"/>
      <c r="H48" s="12">
        <v>1400000</v>
      </c>
      <c r="I48" s="25">
        <f>968121.7+82953.88</f>
        <v>1051075.58</v>
      </c>
      <c r="J48" s="18">
        <f t="shared" si="0"/>
        <v>0.7507682714285715</v>
      </c>
    </row>
    <row r="49" spans="2:10" ht="25.5" customHeight="1" x14ac:dyDescent="0.2">
      <c r="B49" s="7" t="s">
        <v>79</v>
      </c>
      <c r="C49" s="157" t="s">
        <v>80</v>
      </c>
      <c r="D49" s="157"/>
      <c r="E49" s="157"/>
      <c r="F49" s="157"/>
      <c r="G49" s="157"/>
      <c r="H49" s="12">
        <v>100000</v>
      </c>
      <c r="I49" s="25">
        <v>94825</v>
      </c>
      <c r="J49" s="18">
        <f t="shared" si="0"/>
        <v>0.94825000000000004</v>
      </c>
    </row>
    <row r="50" spans="2:10" ht="39.75" customHeight="1" x14ac:dyDescent="0.2">
      <c r="B50" s="7" t="s">
        <v>81</v>
      </c>
      <c r="C50" s="157" t="s">
        <v>82</v>
      </c>
      <c r="D50" s="157"/>
      <c r="E50" s="157"/>
      <c r="F50" s="157"/>
      <c r="G50" s="157"/>
      <c r="H50" s="12">
        <v>30000</v>
      </c>
      <c r="I50" s="25">
        <v>3230</v>
      </c>
      <c r="J50" s="18">
        <f t="shared" si="0"/>
        <v>0.10766666666666666</v>
      </c>
    </row>
    <row r="51" spans="2:10" ht="27" customHeight="1" x14ac:dyDescent="0.2">
      <c r="B51" s="8" t="s">
        <v>83</v>
      </c>
      <c r="C51" s="156" t="s">
        <v>84</v>
      </c>
      <c r="D51" s="156"/>
      <c r="E51" s="156"/>
      <c r="F51" s="156"/>
      <c r="G51" s="156"/>
      <c r="H51" s="11">
        <f>H52</f>
        <v>900000</v>
      </c>
      <c r="I51" s="11">
        <f>I52</f>
        <v>826922.11</v>
      </c>
      <c r="J51" s="17">
        <f t="shared" si="0"/>
        <v>0.91880234444444442</v>
      </c>
    </row>
    <row r="52" spans="2:10" ht="24" customHeight="1" x14ac:dyDescent="0.2">
      <c r="B52" s="7" t="s">
        <v>85</v>
      </c>
      <c r="C52" s="157" t="s">
        <v>86</v>
      </c>
      <c r="D52" s="157"/>
      <c r="E52" s="157"/>
      <c r="F52" s="157"/>
      <c r="G52" s="157"/>
      <c r="H52" s="12">
        <v>900000</v>
      </c>
      <c r="I52" s="25">
        <v>826922.11</v>
      </c>
      <c r="J52" s="18">
        <f t="shared" si="0"/>
        <v>0.91880234444444442</v>
      </c>
    </row>
    <row r="53" spans="2:10" ht="12" customHeight="1" x14ac:dyDescent="0.2">
      <c r="B53" s="8" t="s">
        <v>87</v>
      </c>
      <c r="C53" s="156" t="s">
        <v>88</v>
      </c>
      <c r="D53" s="156"/>
      <c r="E53" s="156"/>
      <c r="F53" s="156"/>
      <c r="G53" s="156"/>
      <c r="H53" s="11">
        <f>H54+H55+H56</f>
        <v>180000</v>
      </c>
      <c r="I53" s="11">
        <f>I54+I55+I56</f>
        <v>258832.21</v>
      </c>
      <c r="J53" s="17">
        <f t="shared" si="0"/>
        <v>1.4379567222222223</v>
      </c>
    </row>
    <row r="54" spans="2:10" ht="27.75" customHeight="1" x14ac:dyDescent="0.2">
      <c r="B54" s="7" t="s">
        <v>89</v>
      </c>
      <c r="C54" s="157" t="s">
        <v>90</v>
      </c>
      <c r="D54" s="157"/>
      <c r="E54" s="157"/>
      <c r="F54" s="157"/>
      <c r="G54" s="157"/>
      <c r="H54" s="12">
        <v>100000</v>
      </c>
      <c r="I54" s="25">
        <v>172966.27</v>
      </c>
      <c r="J54" s="18">
        <f t="shared" si="0"/>
        <v>1.7296627</v>
      </c>
    </row>
    <row r="55" spans="2:10" ht="12" customHeight="1" x14ac:dyDescent="0.2">
      <c r="B55" s="7" t="s">
        <v>91</v>
      </c>
      <c r="C55" s="157" t="s">
        <v>92</v>
      </c>
      <c r="D55" s="157"/>
      <c r="E55" s="157"/>
      <c r="F55" s="157"/>
      <c r="G55" s="157"/>
      <c r="H55" s="12">
        <v>10000</v>
      </c>
      <c r="I55" s="25">
        <v>100.94</v>
      </c>
      <c r="J55" s="18">
        <f t="shared" si="0"/>
        <v>1.0094000000000001E-2</v>
      </c>
    </row>
    <row r="56" spans="2:10" ht="24.75" customHeight="1" x14ac:dyDescent="0.2">
      <c r="B56" s="7" t="s">
        <v>93</v>
      </c>
      <c r="C56" s="157" t="s">
        <v>94</v>
      </c>
      <c r="D56" s="157"/>
      <c r="E56" s="157"/>
      <c r="F56" s="157"/>
      <c r="G56" s="157"/>
      <c r="H56" s="12">
        <v>70000</v>
      </c>
      <c r="I56" s="25">
        <v>85765</v>
      </c>
      <c r="J56" s="18">
        <f t="shared" si="0"/>
        <v>1.2252142857142858</v>
      </c>
    </row>
    <row r="57" spans="2:10" s="4" customFormat="1" ht="21" customHeight="1" x14ac:dyDescent="0.2">
      <c r="B57" s="8">
        <v>24000000</v>
      </c>
      <c r="C57" s="156" t="s">
        <v>113</v>
      </c>
      <c r="D57" s="156"/>
      <c r="E57" s="156"/>
      <c r="F57" s="156"/>
      <c r="G57" s="156"/>
      <c r="H57" s="12"/>
      <c r="I57" s="11">
        <f>I58</f>
        <v>192586.8</v>
      </c>
      <c r="J57" s="18"/>
    </row>
    <row r="58" spans="2:10" s="4" customFormat="1" ht="21" customHeight="1" x14ac:dyDescent="0.2">
      <c r="B58" s="8">
        <v>24060000</v>
      </c>
      <c r="C58" s="156" t="s">
        <v>66</v>
      </c>
      <c r="D58" s="156"/>
      <c r="E58" s="156"/>
      <c r="F58" s="156"/>
      <c r="G58" s="156"/>
      <c r="H58" s="12"/>
      <c r="I58" s="11">
        <f>I60+I59+I61</f>
        <v>192586.8</v>
      </c>
      <c r="J58" s="18"/>
    </row>
    <row r="59" spans="2:10" s="5" customFormat="1" ht="21" customHeight="1" x14ac:dyDescent="0.2">
      <c r="B59" s="7">
        <v>24060300</v>
      </c>
      <c r="C59" s="157" t="s">
        <v>66</v>
      </c>
      <c r="D59" s="157"/>
      <c r="E59" s="157"/>
      <c r="F59" s="157"/>
      <c r="G59" s="157"/>
      <c r="H59" s="12"/>
      <c r="I59" s="25">
        <v>188512.8</v>
      </c>
      <c r="J59" s="18"/>
    </row>
    <row r="60" spans="2:10" s="4" customFormat="1" ht="51.75" customHeight="1" x14ac:dyDescent="0.2">
      <c r="B60" s="7">
        <v>24062200</v>
      </c>
      <c r="C60" s="158" t="s">
        <v>115</v>
      </c>
      <c r="D60" s="159"/>
      <c r="E60" s="159"/>
      <c r="F60" s="159"/>
      <c r="G60" s="160"/>
      <c r="H60" s="12"/>
      <c r="I60" s="25">
        <v>3963.52</v>
      </c>
      <c r="J60" s="18"/>
    </row>
    <row r="61" spans="2:10" s="5" customFormat="1" ht="15.75" customHeight="1" x14ac:dyDescent="0.2">
      <c r="B61" s="7">
        <v>24060600</v>
      </c>
      <c r="C61" s="158" t="s">
        <v>121</v>
      </c>
      <c r="D61" s="159"/>
      <c r="E61" s="159"/>
      <c r="F61" s="159"/>
      <c r="G61" s="160"/>
      <c r="H61" s="12"/>
      <c r="I61" s="25">
        <v>110.48</v>
      </c>
      <c r="J61" s="18"/>
    </row>
    <row r="62" spans="2:10" ht="12" customHeight="1" x14ac:dyDescent="0.2">
      <c r="B62" s="8" t="s">
        <v>95</v>
      </c>
      <c r="C62" s="156" t="s">
        <v>96</v>
      </c>
      <c r="D62" s="156"/>
      <c r="E62" s="156"/>
      <c r="F62" s="156"/>
      <c r="G62" s="156"/>
      <c r="H62" s="11">
        <f>H63</f>
        <v>58040753</v>
      </c>
      <c r="I62" s="11">
        <f>I63</f>
        <v>57927359.659999996</v>
      </c>
      <c r="J62" s="17">
        <f t="shared" si="0"/>
        <v>0.99804631514687614</v>
      </c>
    </row>
    <row r="63" spans="2:10" ht="12" customHeight="1" x14ac:dyDescent="0.2">
      <c r="B63" s="8" t="s">
        <v>97</v>
      </c>
      <c r="C63" s="156" t="s">
        <v>98</v>
      </c>
      <c r="D63" s="156"/>
      <c r="E63" s="156"/>
      <c r="F63" s="156"/>
      <c r="G63" s="156"/>
      <c r="H63" s="11">
        <f>H64</f>
        <v>58040753</v>
      </c>
      <c r="I63" s="11">
        <f>I64</f>
        <v>57927359.659999996</v>
      </c>
      <c r="J63" s="17">
        <f t="shared" si="0"/>
        <v>0.99804631514687614</v>
      </c>
    </row>
    <row r="64" spans="2:10" ht="12" customHeight="1" x14ac:dyDescent="0.2">
      <c r="B64" s="8" t="s">
        <v>99</v>
      </c>
      <c r="C64" s="156" t="s">
        <v>100</v>
      </c>
      <c r="D64" s="156"/>
      <c r="E64" s="156"/>
      <c r="F64" s="156"/>
      <c r="G64" s="156"/>
      <c r="H64" s="11">
        <f>H65+H66+H67</f>
        <v>58040753</v>
      </c>
      <c r="I64" s="11">
        <f>I65+I66+I67</f>
        <v>57927359.659999996</v>
      </c>
      <c r="J64" s="17">
        <f t="shared" si="0"/>
        <v>0.99804631514687614</v>
      </c>
    </row>
    <row r="65" spans="1:14" ht="28.5" customHeight="1" x14ac:dyDescent="0.2">
      <c r="B65" s="7" t="s">
        <v>101</v>
      </c>
      <c r="C65" s="157" t="s">
        <v>102</v>
      </c>
      <c r="D65" s="157"/>
      <c r="E65" s="157"/>
      <c r="F65" s="157"/>
      <c r="G65" s="157"/>
      <c r="H65" s="12">
        <v>201757</v>
      </c>
      <c r="I65" s="25">
        <f>88364.58</f>
        <v>88364.58</v>
      </c>
      <c r="J65" s="18">
        <f t="shared" si="0"/>
        <v>0.43797528710280187</v>
      </c>
    </row>
    <row r="66" spans="1:14" ht="28.5" customHeight="1" x14ac:dyDescent="0.2">
      <c r="B66" s="7" t="s">
        <v>103</v>
      </c>
      <c r="C66" s="157" t="s">
        <v>104</v>
      </c>
      <c r="D66" s="157"/>
      <c r="E66" s="157"/>
      <c r="F66" s="157"/>
      <c r="G66" s="157"/>
      <c r="H66" s="12">
        <v>1637896</v>
      </c>
      <c r="I66" s="25">
        <v>1637895.08</v>
      </c>
      <c r="J66" s="18">
        <f t="shared" si="0"/>
        <v>0.99999943830377513</v>
      </c>
    </row>
    <row r="67" spans="1:14" ht="12" customHeight="1" x14ac:dyDescent="0.2">
      <c r="B67" s="7" t="s">
        <v>105</v>
      </c>
      <c r="C67" s="157" t="s">
        <v>106</v>
      </c>
      <c r="D67" s="157"/>
      <c r="E67" s="157"/>
      <c r="F67" s="157"/>
      <c r="G67" s="157"/>
      <c r="H67" s="12">
        <v>56201100</v>
      </c>
      <c r="I67" s="25">
        <v>56201100</v>
      </c>
      <c r="J67" s="18">
        <f t="shared" si="0"/>
        <v>1</v>
      </c>
    </row>
    <row r="68" spans="1:14" ht="15" customHeight="1" x14ac:dyDescent="0.2">
      <c r="B68" s="149" t="s">
        <v>107</v>
      </c>
      <c r="C68" s="150"/>
      <c r="D68" s="150"/>
      <c r="E68" s="150"/>
      <c r="F68" s="150"/>
      <c r="G68" s="151"/>
      <c r="H68" s="11">
        <f>H5+H37</f>
        <v>109200000</v>
      </c>
      <c r="I68" s="11">
        <f>I5+I37</f>
        <v>111805510.13000001</v>
      </c>
      <c r="J68" s="17">
        <f t="shared" si="0"/>
        <v>1.023859982875458</v>
      </c>
    </row>
    <row r="69" spans="1:14" ht="15" customHeight="1" x14ac:dyDescent="0.2">
      <c r="B69" s="149" t="s">
        <v>108</v>
      </c>
      <c r="C69" s="150"/>
      <c r="D69" s="150"/>
      <c r="E69" s="150"/>
      <c r="F69" s="150"/>
      <c r="G69" s="151"/>
      <c r="H69" s="11">
        <f>H68+H62</f>
        <v>167240753</v>
      </c>
      <c r="I69" s="11">
        <f>I68+I62</f>
        <v>169732869.79000002</v>
      </c>
      <c r="J69" s="17">
        <f t="shared" si="0"/>
        <v>1.0149013726935325</v>
      </c>
    </row>
    <row r="70" spans="1:14" ht="9" customHeight="1" x14ac:dyDescent="0.2"/>
    <row r="71" spans="1:14" ht="6" customHeight="1" x14ac:dyDescent="0.2"/>
    <row r="72" spans="1:14" s="5" customFormat="1" ht="17.100000000000001" customHeight="1" x14ac:dyDescent="0.3">
      <c r="A72" s="20"/>
      <c r="B72" s="148" t="s">
        <v>183</v>
      </c>
      <c r="C72" s="148"/>
      <c r="D72" s="148"/>
      <c r="E72" s="148"/>
      <c r="F72" s="148"/>
      <c r="G72" s="21"/>
      <c r="H72" s="148" t="s">
        <v>184</v>
      </c>
      <c r="I72" s="148"/>
      <c r="J72" s="148"/>
      <c r="K72" s="148"/>
      <c r="L72" s="22"/>
      <c r="M72" s="23"/>
      <c r="N72" s="20"/>
    </row>
    <row r="73" spans="1:14" s="5" customFormat="1" ht="6" customHeight="1" x14ac:dyDescent="0.2">
      <c r="J73" s="19"/>
    </row>
    <row r="74" spans="1:14" ht="17.100000000000001" customHeight="1" x14ac:dyDescent="0.3">
      <c r="B74" s="161"/>
      <c r="C74" s="161"/>
      <c r="D74" s="161"/>
      <c r="E74" s="161"/>
      <c r="F74" s="14"/>
      <c r="G74" s="161"/>
      <c r="H74" s="161"/>
      <c r="I74" s="161"/>
      <c r="J74" s="161"/>
    </row>
  </sheetData>
  <mergeCells count="72">
    <mergeCell ref="C12:G12"/>
    <mergeCell ref="C13:G13"/>
    <mergeCell ref="C59:G59"/>
    <mergeCell ref="C57:G57"/>
    <mergeCell ref="C58:G58"/>
    <mergeCell ref="C51:G51"/>
    <mergeCell ref="C52:G52"/>
    <mergeCell ref="C53:G53"/>
    <mergeCell ref="C48:G48"/>
    <mergeCell ref="C49:G49"/>
    <mergeCell ref="C50:G50"/>
    <mergeCell ref="C45:G45"/>
    <mergeCell ref="C46:G46"/>
    <mergeCell ref="C47:G47"/>
    <mergeCell ref="C41:G41"/>
    <mergeCell ref="C56:G56"/>
    <mergeCell ref="C60:G60"/>
    <mergeCell ref="C33:G33"/>
    <mergeCell ref="C34:G34"/>
    <mergeCell ref="G74:J74"/>
    <mergeCell ref="B74:E74"/>
    <mergeCell ref="B69:G69"/>
    <mergeCell ref="C67:G67"/>
    <mergeCell ref="B68:G68"/>
    <mergeCell ref="C65:G65"/>
    <mergeCell ref="C66:G66"/>
    <mergeCell ref="C62:G62"/>
    <mergeCell ref="C63:G63"/>
    <mergeCell ref="C64:G64"/>
    <mergeCell ref="C54:G54"/>
    <mergeCell ref="C55:G55"/>
    <mergeCell ref="C61:G61"/>
    <mergeCell ref="C44:G44"/>
    <mergeCell ref="C38:G38"/>
    <mergeCell ref="C39:G39"/>
    <mergeCell ref="C40:G40"/>
    <mergeCell ref="C43:G43"/>
    <mergeCell ref="C35:G35"/>
    <mergeCell ref="C36:G36"/>
    <mergeCell ref="C37:G37"/>
    <mergeCell ref="C42:G42"/>
    <mergeCell ref="C30:G30"/>
    <mergeCell ref="C31:G31"/>
    <mergeCell ref="C32:G32"/>
    <mergeCell ref="C29:G29"/>
    <mergeCell ref="C26:G26"/>
    <mergeCell ref="C27:G27"/>
    <mergeCell ref="C28:G28"/>
    <mergeCell ref="C15:G15"/>
    <mergeCell ref="C16:G16"/>
    <mergeCell ref="C23:G23"/>
    <mergeCell ref="C24:G24"/>
    <mergeCell ref="C25:G25"/>
    <mergeCell ref="C20:G20"/>
    <mergeCell ref="C21:G21"/>
    <mergeCell ref="C22:G22"/>
    <mergeCell ref="B72:F72"/>
    <mergeCell ref="H72:K72"/>
    <mergeCell ref="C4:G4"/>
    <mergeCell ref="C5:G5"/>
    <mergeCell ref="B1:K1"/>
    <mergeCell ref="B2:J2"/>
    <mergeCell ref="C9:G9"/>
    <mergeCell ref="C10:G10"/>
    <mergeCell ref="C11:G11"/>
    <mergeCell ref="C6:G6"/>
    <mergeCell ref="C7:G7"/>
    <mergeCell ref="C8:G8"/>
    <mergeCell ref="C17:G17"/>
    <mergeCell ref="C18:G18"/>
    <mergeCell ref="C19:G19"/>
    <mergeCell ref="C14:G14"/>
  </mergeCells>
  <pageMargins left="0.23622047244094491" right="0.23622047244094491" top="0.39370078740157483" bottom="0.39370078740157483" header="0.31496062992125984" footer="0.31496062992125984"/>
  <pageSetup paperSize="9" scale="76" fitToHeight="100" orientation="portrait" verticalDpi="0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76"/>
  <sheetViews>
    <sheetView showGridLines="0" zoomScaleNormal="100" workbookViewId="0">
      <selection activeCell="C13" sqref="C13:G13"/>
    </sheetView>
  </sheetViews>
  <sheetFormatPr defaultRowHeight="12.75" x14ac:dyDescent="0.2"/>
  <cols>
    <col min="1" max="1" width="5.85546875" style="5" customWidth="1"/>
    <col min="2" max="2" width="11" style="5" customWidth="1"/>
    <col min="3" max="3" width="7.5703125" style="5" customWidth="1"/>
    <col min="4" max="4" width="20.5703125" style="5" customWidth="1"/>
    <col min="5" max="5" width="14.140625" style="5" customWidth="1"/>
    <col min="6" max="6" width="17.42578125" style="5" customWidth="1"/>
    <col min="7" max="7" width="8.140625" style="5" customWidth="1"/>
    <col min="8" max="9" width="14.28515625" style="5" customWidth="1"/>
    <col min="10" max="10" width="15.7109375" style="35" customWidth="1"/>
    <col min="11" max="11" width="11" style="5" customWidth="1"/>
    <col min="12" max="12" width="12.42578125" style="5" customWidth="1"/>
    <col min="13" max="16384" width="9.140625" style="5"/>
  </cols>
  <sheetData>
    <row r="1" spans="2:11" ht="20.100000000000001" customHeight="1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2:11" ht="18" customHeight="1" x14ac:dyDescent="0.2">
      <c r="B2" s="155" t="s">
        <v>119</v>
      </c>
      <c r="C2" s="155"/>
      <c r="D2" s="155"/>
      <c r="E2" s="155"/>
      <c r="F2" s="155"/>
      <c r="G2" s="155"/>
      <c r="H2" s="155"/>
      <c r="I2" s="155"/>
      <c r="J2" s="155"/>
      <c r="K2" s="1"/>
    </row>
    <row r="3" spans="2:11" ht="18" customHeight="1" thickBot="1" x14ac:dyDescent="0.25">
      <c r="B3" s="24"/>
      <c r="C3" s="24"/>
      <c r="D3" s="24"/>
      <c r="E3" s="24"/>
      <c r="F3" s="24"/>
      <c r="G3" s="24"/>
      <c r="H3" s="24"/>
      <c r="I3" s="24"/>
      <c r="J3" s="34"/>
      <c r="K3" s="1"/>
    </row>
    <row r="4" spans="2:11" ht="39" customHeight="1" thickBot="1" x14ac:dyDescent="0.25">
      <c r="B4" s="138" t="s">
        <v>0</v>
      </c>
      <c r="C4" s="181" t="s">
        <v>1</v>
      </c>
      <c r="D4" s="182"/>
      <c r="E4" s="182"/>
      <c r="F4" s="182"/>
      <c r="G4" s="183"/>
      <c r="H4" s="33" t="s">
        <v>122</v>
      </c>
      <c r="I4" s="139" t="s">
        <v>118</v>
      </c>
      <c r="J4" s="140" t="s">
        <v>125</v>
      </c>
    </row>
    <row r="5" spans="2:11" ht="12" customHeight="1" x14ac:dyDescent="0.2">
      <c r="B5" s="141" t="s">
        <v>2</v>
      </c>
      <c r="C5" s="178" t="s">
        <v>3</v>
      </c>
      <c r="D5" s="179"/>
      <c r="E5" s="179"/>
      <c r="F5" s="179"/>
      <c r="G5" s="180"/>
      <c r="H5" s="125">
        <f>H6+H9+H16+H22</f>
        <v>101562928.84</v>
      </c>
      <c r="I5" s="126">
        <f>I6+I9+I14+I16+I22</f>
        <v>109274221.96000001</v>
      </c>
      <c r="J5" s="142">
        <f>I5-H5</f>
        <v>7711293.1200000048</v>
      </c>
    </row>
    <row r="6" spans="2:11" ht="12" customHeight="1" x14ac:dyDescent="0.2">
      <c r="B6" s="141" t="s">
        <v>4</v>
      </c>
      <c r="C6" s="178" t="s">
        <v>5</v>
      </c>
      <c r="D6" s="179"/>
      <c r="E6" s="179"/>
      <c r="F6" s="179"/>
      <c r="G6" s="180"/>
      <c r="H6" s="125">
        <f>H7</f>
        <v>37884.6</v>
      </c>
      <c r="I6" s="126">
        <f>I7</f>
        <v>17250</v>
      </c>
      <c r="J6" s="142">
        <f t="shared" ref="J6:J69" si="0">I6-H6</f>
        <v>-20634.599999999999</v>
      </c>
    </row>
    <row r="7" spans="2:11" ht="12" customHeight="1" x14ac:dyDescent="0.2">
      <c r="B7" s="141" t="s">
        <v>6</v>
      </c>
      <c r="C7" s="178" t="s">
        <v>7</v>
      </c>
      <c r="D7" s="179"/>
      <c r="E7" s="179"/>
      <c r="F7" s="179"/>
      <c r="G7" s="180"/>
      <c r="H7" s="125">
        <f>H8</f>
        <v>37884.6</v>
      </c>
      <c r="I7" s="126">
        <f>I8</f>
        <v>17250</v>
      </c>
      <c r="J7" s="142">
        <f t="shared" si="0"/>
        <v>-20634.599999999999</v>
      </c>
    </row>
    <row r="8" spans="2:11" ht="12" customHeight="1" x14ac:dyDescent="0.2">
      <c r="B8" s="143" t="s">
        <v>8</v>
      </c>
      <c r="C8" s="169" t="s">
        <v>9</v>
      </c>
      <c r="D8" s="169"/>
      <c r="E8" s="169"/>
      <c r="F8" s="169"/>
      <c r="G8" s="169"/>
      <c r="H8" s="127">
        <v>37884.6</v>
      </c>
      <c r="I8" s="128">
        <v>17250</v>
      </c>
      <c r="J8" s="142">
        <f t="shared" si="0"/>
        <v>-20634.599999999999</v>
      </c>
    </row>
    <row r="9" spans="2:11" ht="12" customHeight="1" x14ac:dyDescent="0.2">
      <c r="B9" s="141" t="s">
        <v>10</v>
      </c>
      <c r="C9" s="173" t="s">
        <v>11</v>
      </c>
      <c r="D9" s="173"/>
      <c r="E9" s="173"/>
      <c r="F9" s="173"/>
      <c r="G9" s="173"/>
      <c r="H9" s="126">
        <f>H10+H12+H14</f>
        <v>151341.63999999998</v>
      </c>
      <c r="I9" s="126">
        <f>I10</f>
        <v>286959.31</v>
      </c>
      <c r="J9" s="142">
        <f t="shared" si="0"/>
        <v>135617.67000000001</v>
      </c>
    </row>
    <row r="10" spans="2:11" ht="12" customHeight="1" x14ac:dyDescent="0.2">
      <c r="B10" s="141" t="s">
        <v>12</v>
      </c>
      <c r="C10" s="173" t="s">
        <v>13</v>
      </c>
      <c r="D10" s="173"/>
      <c r="E10" s="173"/>
      <c r="F10" s="173"/>
      <c r="G10" s="173"/>
      <c r="H10" s="125">
        <f>H11</f>
        <v>103789.98</v>
      </c>
      <c r="I10" s="126">
        <f>I11</f>
        <v>286959.31</v>
      </c>
      <c r="J10" s="142">
        <f t="shared" si="0"/>
        <v>183169.33000000002</v>
      </c>
    </row>
    <row r="11" spans="2:11" ht="30" customHeight="1" x14ac:dyDescent="0.2">
      <c r="B11" s="143" t="s">
        <v>14</v>
      </c>
      <c r="C11" s="169" t="s">
        <v>15</v>
      </c>
      <c r="D11" s="169"/>
      <c r="E11" s="169"/>
      <c r="F11" s="169"/>
      <c r="G11" s="169"/>
      <c r="H11" s="127">
        <v>103789.98</v>
      </c>
      <c r="I11" s="128">
        <v>286959.31</v>
      </c>
      <c r="J11" s="142">
        <f t="shared" si="0"/>
        <v>183169.33000000002</v>
      </c>
    </row>
    <row r="12" spans="2:11" ht="18" customHeight="1" x14ac:dyDescent="0.2">
      <c r="B12" s="129">
        <v>13020000</v>
      </c>
      <c r="C12" s="178" t="s">
        <v>123</v>
      </c>
      <c r="D12" s="179"/>
      <c r="E12" s="179"/>
      <c r="F12" s="179"/>
      <c r="G12" s="180"/>
      <c r="H12" s="125">
        <f>H13</f>
        <v>482.18</v>
      </c>
      <c r="I12" s="128"/>
      <c r="J12" s="142">
        <f t="shared" si="0"/>
        <v>-482.18</v>
      </c>
    </row>
    <row r="13" spans="2:11" ht="17.25" customHeight="1" x14ac:dyDescent="0.2">
      <c r="B13" s="130">
        <v>13020200</v>
      </c>
      <c r="C13" s="174" t="s">
        <v>112</v>
      </c>
      <c r="D13" s="175"/>
      <c r="E13" s="175"/>
      <c r="F13" s="175"/>
      <c r="G13" s="176"/>
      <c r="H13" s="127">
        <v>482.18</v>
      </c>
      <c r="I13" s="128"/>
      <c r="J13" s="142">
        <f t="shared" si="0"/>
        <v>-482.18</v>
      </c>
    </row>
    <row r="14" spans="2:11" ht="20.25" customHeight="1" x14ac:dyDescent="0.2">
      <c r="B14" s="144" t="s">
        <v>110</v>
      </c>
      <c r="C14" s="177" t="s">
        <v>111</v>
      </c>
      <c r="D14" s="177"/>
      <c r="E14" s="177"/>
      <c r="F14" s="177"/>
      <c r="G14" s="177"/>
      <c r="H14" s="125">
        <f>H15</f>
        <v>47069.48</v>
      </c>
      <c r="I14" s="131">
        <f>I15</f>
        <v>47904.13</v>
      </c>
      <c r="J14" s="142">
        <f t="shared" si="0"/>
        <v>834.64999999999418</v>
      </c>
    </row>
    <row r="15" spans="2:11" ht="27" customHeight="1" x14ac:dyDescent="0.2">
      <c r="B15" s="143">
        <v>13030100</v>
      </c>
      <c r="C15" s="169" t="s">
        <v>112</v>
      </c>
      <c r="D15" s="169"/>
      <c r="E15" s="169"/>
      <c r="F15" s="169"/>
      <c r="G15" s="169"/>
      <c r="H15" s="127">
        <v>47069.48</v>
      </c>
      <c r="I15" s="128">
        <v>47904.13</v>
      </c>
      <c r="J15" s="142">
        <f t="shared" si="0"/>
        <v>834.64999999999418</v>
      </c>
    </row>
    <row r="16" spans="2:11" ht="12" customHeight="1" x14ac:dyDescent="0.2">
      <c r="B16" s="141" t="s">
        <v>16</v>
      </c>
      <c r="C16" s="173" t="s">
        <v>17</v>
      </c>
      <c r="D16" s="173"/>
      <c r="E16" s="173"/>
      <c r="F16" s="173"/>
      <c r="G16" s="173"/>
      <c r="H16" s="125">
        <f>H17+H19+H21</f>
        <v>8933457.0800000001</v>
      </c>
      <c r="I16" s="126">
        <f>I17+I19+I21</f>
        <v>11431661.460000001</v>
      </c>
      <c r="J16" s="142">
        <f t="shared" si="0"/>
        <v>2498204.3800000008</v>
      </c>
    </row>
    <row r="17" spans="2:10" ht="12" customHeight="1" x14ac:dyDescent="0.2">
      <c r="B17" s="141" t="s">
        <v>18</v>
      </c>
      <c r="C17" s="173" t="s">
        <v>19</v>
      </c>
      <c r="D17" s="173"/>
      <c r="E17" s="173"/>
      <c r="F17" s="173"/>
      <c r="G17" s="173"/>
      <c r="H17" s="125">
        <f>H18</f>
        <v>808022.87</v>
      </c>
      <c r="I17" s="126">
        <f>I18</f>
        <v>1063378.3</v>
      </c>
      <c r="J17" s="142">
        <f t="shared" si="0"/>
        <v>255355.43000000005</v>
      </c>
    </row>
    <row r="18" spans="2:10" ht="12" customHeight="1" x14ac:dyDescent="0.2">
      <c r="B18" s="143" t="s">
        <v>20</v>
      </c>
      <c r="C18" s="169" t="s">
        <v>21</v>
      </c>
      <c r="D18" s="169"/>
      <c r="E18" s="169"/>
      <c r="F18" s="169"/>
      <c r="G18" s="169"/>
      <c r="H18" s="127">
        <v>808022.87</v>
      </c>
      <c r="I18" s="128">
        <v>1063378.3</v>
      </c>
      <c r="J18" s="142">
        <f t="shared" si="0"/>
        <v>255355.43000000005</v>
      </c>
    </row>
    <row r="19" spans="2:10" ht="12" customHeight="1" x14ac:dyDescent="0.2">
      <c r="B19" s="141" t="s">
        <v>22</v>
      </c>
      <c r="C19" s="173" t="s">
        <v>23</v>
      </c>
      <c r="D19" s="173"/>
      <c r="E19" s="173"/>
      <c r="F19" s="173"/>
      <c r="G19" s="173"/>
      <c r="H19" s="125">
        <f t="shared" ref="H19" si="1">H20</f>
        <v>3320893.61</v>
      </c>
      <c r="I19" s="126">
        <f>I20</f>
        <v>3719447.51</v>
      </c>
      <c r="J19" s="142">
        <f t="shared" si="0"/>
        <v>398553.89999999991</v>
      </c>
    </row>
    <row r="20" spans="2:10" ht="12" customHeight="1" x14ac:dyDescent="0.2">
      <c r="B20" s="143" t="s">
        <v>24</v>
      </c>
      <c r="C20" s="169" t="s">
        <v>21</v>
      </c>
      <c r="D20" s="169"/>
      <c r="E20" s="169"/>
      <c r="F20" s="169"/>
      <c r="G20" s="169"/>
      <c r="H20" s="127">
        <v>3320893.61</v>
      </c>
      <c r="I20" s="128">
        <v>3719447.51</v>
      </c>
      <c r="J20" s="142">
        <f t="shared" si="0"/>
        <v>398553.89999999991</v>
      </c>
    </row>
    <row r="21" spans="2:10" ht="26.25" customHeight="1" x14ac:dyDescent="0.2">
      <c r="B21" s="141" t="s">
        <v>25</v>
      </c>
      <c r="C21" s="173" t="s">
        <v>26</v>
      </c>
      <c r="D21" s="173"/>
      <c r="E21" s="173"/>
      <c r="F21" s="173"/>
      <c r="G21" s="173"/>
      <c r="H21" s="125">
        <v>4804540.5999999996</v>
      </c>
      <c r="I21" s="132">
        <v>6648835.6500000004</v>
      </c>
      <c r="J21" s="142">
        <f t="shared" si="0"/>
        <v>1844295.0500000007</v>
      </c>
    </row>
    <row r="22" spans="2:10" ht="12" customHeight="1" x14ac:dyDescent="0.2">
      <c r="B22" s="141" t="s">
        <v>27</v>
      </c>
      <c r="C22" s="173" t="s">
        <v>28</v>
      </c>
      <c r="D22" s="173"/>
      <c r="E22" s="173"/>
      <c r="F22" s="173"/>
      <c r="G22" s="173"/>
      <c r="H22" s="125">
        <v>92440245.519999996</v>
      </c>
      <c r="I22" s="126">
        <f>I23+I34</f>
        <v>97490447.060000002</v>
      </c>
      <c r="J22" s="142">
        <f t="shared" si="0"/>
        <v>5050201.5400000066</v>
      </c>
    </row>
    <row r="23" spans="2:10" ht="12" customHeight="1" x14ac:dyDescent="0.2">
      <c r="B23" s="141" t="s">
        <v>29</v>
      </c>
      <c r="C23" s="173" t="s">
        <v>30</v>
      </c>
      <c r="D23" s="173"/>
      <c r="E23" s="173"/>
      <c r="F23" s="173"/>
      <c r="G23" s="173"/>
      <c r="H23" s="125">
        <f>H24+H25+H26+H27+H28+H29+H30+H32+H33+H34+H31</f>
        <v>40428315.279999994</v>
      </c>
      <c r="I23" s="126">
        <f>I24+I25+I26+I27+I28+I29+I30+I31+I32+I33</f>
        <v>40879748.690000005</v>
      </c>
      <c r="J23" s="142">
        <f t="shared" si="0"/>
        <v>451433.41000001132</v>
      </c>
    </row>
    <row r="24" spans="2:10" ht="27.75" customHeight="1" x14ac:dyDescent="0.2">
      <c r="B24" s="143" t="s">
        <v>31</v>
      </c>
      <c r="C24" s="169" t="s">
        <v>32</v>
      </c>
      <c r="D24" s="169"/>
      <c r="E24" s="169"/>
      <c r="F24" s="169"/>
      <c r="G24" s="169"/>
      <c r="H24" s="127">
        <v>34213.17</v>
      </c>
      <c r="I24" s="128">
        <v>106960.28</v>
      </c>
      <c r="J24" s="142">
        <f t="shared" si="0"/>
        <v>72747.11</v>
      </c>
    </row>
    <row r="25" spans="2:10" ht="25.5" customHeight="1" x14ac:dyDescent="0.2">
      <c r="B25" s="143" t="s">
        <v>33</v>
      </c>
      <c r="C25" s="169" t="s">
        <v>34</v>
      </c>
      <c r="D25" s="169"/>
      <c r="E25" s="169"/>
      <c r="F25" s="169"/>
      <c r="G25" s="169"/>
      <c r="H25" s="127">
        <v>685452.23</v>
      </c>
      <c r="I25" s="133">
        <v>804563.91</v>
      </c>
      <c r="J25" s="142">
        <f t="shared" si="0"/>
        <v>119111.68000000005</v>
      </c>
    </row>
    <row r="26" spans="2:10" ht="24" customHeight="1" x14ac:dyDescent="0.2">
      <c r="B26" s="143" t="s">
        <v>35</v>
      </c>
      <c r="C26" s="169" t="s">
        <v>36</v>
      </c>
      <c r="D26" s="169"/>
      <c r="E26" s="169"/>
      <c r="F26" s="169"/>
      <c r="G26" s="169"/>
      <c r="H26" s="127">
        <v>193678.22</v>
      </c>
      <c r="I26" s="128">
        <v>851453.01</v>
      </c>
      <c r="J26" s="142">
        <f t="shared" si="0"/>
        <v>657774.79</v>
      </c>
    </row>
    <row r="27" spans="2:10" ht="24.75" customHeight="1" x14ac:dyDescent="0.2">
      <c r="B27" s="143" t="s">
        <v>37</v>
      </c>
      <c r="C27" s="169" t="s">
        <v>38</v>
      </c>
      <c r="D27" s="169"/>
      <c r="E27" s="169"/>
      <c r="F27" s="169"/>
      <c r="G27" s="169"/>
      <c r="H27" s="127">
        <v>6196897.8099999996</v>
      </c>
      <c r="I27" s="128">
        <v>6718003.8399999999</v>
      </c>
      <c r="J27" s="142">
        <f t="shared" si="0"/>
        <v>521106.03000000026</v>
      </c>
    </row>
    <row r="28" spans="2:10" ht="12" customHeight="1" x14ac:dyDescent="0.2">
      <c r="B28" s="143" t="s">
        <v>39</v>
      </c>
      <c r="C28" s="169" t="s">
        <v>40</v>
      </c>
      <c r="D28" s="169"/>
      <c r="E28" s="169"/>
      <c r="F28" s="169"/>
      <c r="G28" s="169"/>
      <c r="H28" s="127">
        <v>21005494.57</v>
      </c>
      <c r="I28" s="128">
        <v>20208314.699999999</v>
      </c>
      <c r="J28" s="142">
        <f t="shared" si="0"/>
        <v>-797179.87000000104</v>
      </c>
    </row>
    <row r="29" spans="2:10" ht="12" customHeight="1" x14ac:dyDescent="0.2">
      <c r="B29" s="143" t="s">
        <v>41</v>
      </c>
      <c r="C29" s="169" t="s">
        <v>42</v>
      </c>
      <c r="D29" s="169"/>
      <c r="E29" s="169"/>
      <c r="F29" s="169"/>
      <c r="G29" s="169"/>
      <c r="H29" s="127">
        <v>8886232.4000000004</v>
      </c>
      <c r="I29" s="128">
        <v>9906195.5500000007</v>
      </c>
      <c r="J29" s="142">
        <f t="shared" si="0"/>
        <v>1019963.1500000004</v>
      </c>
    </row>
    <row r="30" spans="2:10" ht="12" customHeight="1" x14ac:dyDescent="0.2">
      <c r="B30" s="143" t="s">
        <v>43</v>
      </c>
      <c r="C30" s="169" t="s">
        <v>44</v>
      </c>
      <c r="D30" s="169"/>
      <c r="E30" s="169"/>
      <c r="F30" s="169"/>
      <c r="G30" s="169"/>
      <c r="H30" s="127">
        <v>406596.26</v>
      </c>
      <c r="I30" s="128">
        <v>276454.88</v>
      </c>
      <c r="J30" s="142">
        <f t="shared" si="0"/>
        <v>-130141.38</v>
      </c>
    </row>
    <row r="31" spans="2:10" ht="12" customHeight="1" x14ac:dyDescent="0.2">
      <c r="B31" s="143" t="s">
        <v>45</v>
      </c>
      <c r="C31" s="169" t="s">
        <v>46</v>
      </c>
      <c r="D31" s="169"/>
      <c r="E31" s="169"/>
      <c r="F31" s="169"/>
      <c r="G31" s="169"/>
      <c r="H31" s="127">
        <v>1760</v>
      </c>
      <c r="I31" s="128">
        <v>1508312.92</v>
      </c>
      <c r="J31" s="142">
        <f t="shared" si="0"/>
        <v>1506552.92</v>
      </c>
    </row>
    <row r="32" spans="2:10" ht="12" customHeight="1" x14ac:dyDescent="0.2">
      <c r="B32" s="143" t="s">
        <v>47</v>
      </c>
      <c r="C32" s="169" t="s">
        <v>48</v>
      </c>
      <c r="D32" s="169"/>
      <c r="E32" s="169"/>
      <c r="F32" s="169"/>
      <c r="G32" s="169"/>
      <c r="H32" s="127">
        <v>1744116.76</v>
      </c>
      <c r="I32" s="128">
        <v>380739.6</v>
      </c>
      <c r="J32" s="142">
        <f t="shared" si="0"/>
        <v>-1363377.1600000001</v>
      </c>
    </row>
    <row r="33" spans="2:10" ht="12" customHeight="1" x14ac:dyDescent="0.2">
      <c r="B33" s="143" t="s">
        <v>49</v>
      </c>
      <c r="C33" s="169" t="s">
        <v>50</v>
      </c>
      <c r="D33" s="169"/>
      <c r="E33" s="169"/>
      <c r="F33" s="169"/>
      <c r="G33" s="169"/>
      <c r="H33" s="127">
        <v>1161148.51</v>
      </c>
      <c r="I33" s="128">
        <v>118750</v>
      </c>
      <c r="J33" s="142">
        <f t="shared" si="0"/>
        <v>-1042398.51</v>
      </c>
    </row>
    <row r="34" spans="2:10" ht="12" customHeight="1" x14ac:dyDescent="0.2">
      <c r="B34" s="141" t="s">
        <v>51</v>
      </c>
      <c r="C34" s="173" t="s">
        <v>52</v>
      </c>
      <c r="D34" s="173"/>
      <c r="E34" s="173"/>
      <c r="F34" s="173"/>
      <c r="G34" s="173"/>
      <c r="H34" s="127">
        <v>112725.35</v>
      </c>
      <c r="I34" s="126">
        <f>I35+I36+I37+I38</f>
        <v>56610698.370000005</v>
      </c>
      <c r="J34" s="142">
        <f t="shared" si="0"/>
        <v>56497973.020000003</v>
      </c>
    </row>
    <row r="35" spans="2:10" ht="12" customHeight="1" x14ac:dyDescent="0.2">
      <c r="B35" s="143">
        <v>18050100</v>
      </c>
      <c r="C35" s="169" t="s">
        <v>32</v>
      </c>
      <c r="D35" s="169"/>
      <c r="E35" s="169"/>
      <c r="F35" s="169"/>
      <c r="G35" s="169"/>
      <c r="H35" s="125">
        <f>H36+H37+H38</f>
        <v>52011930.240000002</v>
      </c>
      <c r="I35" s="128">
        <v>-260.10000000000002</v>
      </c>
      <c r="J35" s="142">
        <f t="shared" si="0"/>
        <v>-52012190.340000004</v>
      </c>
    </row>
    <row r="36" spans="2:10" ht="12" customHeight="1" x14ac:dyDescent="0.2">
      <c r="B36" s="143">
        <v>18050200</v>
      </c>
      <c r="C36" s="169" t="s">
        <v>34</v>
      </c>
      <c r="D36" s="169"/>
      <c r="E36" s="169"/>
      <c r="F36" s="169"/>
      <c r="G36" s="169"/>
      <c r="H36" s="126"/>
      <c r="I36" s="128">
        <v>-2363.4899999999998</v>
      </c>
      <c r="J36" s="142">
        <f t="shared" si="0"/>
        <v>-2363.4899999999998</v>
      </c>
    </row>
    <row r="37" spans="2:10" ht="12" customHeight="1" x14ac:dyDescent="0.2">
      <c r="B37" s="143" t="s">
        <v>53</v>
      </c>
      <c r="C37" s="169" t="s">
        <v>54</v>
      </c>
      <c r="D37" s="169"/>
      <c r="E37" s="169"/>
      <c r="F37" s="169"/>
      <c r="G37" s="169"/>
      <c r="H37" s="127">
        <v>4196631.28</v>
      </c>
      <c r="I37" s="128">
        <v>4277696.83</v>
      </c>
      <c r="J37" s="142">
        <f t="shared" si="0"/>
        <v>81065.549999999814</v>
      </c>
    </row>
    <row r="38" spans="2:10" ht="12" customHeight="1" x14ac:dyDescent="0.2">
      <c r="B38" s="143" t="s">
        <v>55</v>
      </c>
      <c r="C38" s="169" t="s">
        <v>56</v>
      </c>
      <c r="D38" s="169"/>
      <c r="E38" s="169"/>
      <c r="F38" s="169"/>
      <c r="G38" s="169"/>
      <c r="H38" s="127">
        <v>47815298.960000001</v>
      </c>
      <c r="I38" s="128">
        <v>52335625.130000003</v>
      </c>
      <c r="J38" s="142">
        <f t="shared" si="0"/>
        <v>4520326.1700000018</v>
      </c>
    </row>
    <row r="39" spans="2:10" ht="12" customHeight="1" x14ac:dyDescent="0.2">
      <c r="B39" s="141" t="s">
        <v>57</v>
      </c>
      <c r="C39" s="173" t="s">
        <v>58</v>
      </c>
      <c r="D39" s="173"/>
      <c r="E39" s="173"/>
      <c r="F39" s="173"/>
      <c r="G39" s="173"/>
      <c r="H39" s="125">
        <f>H40+H47</f>
        <v>3022922.6600000006</v>
      </c>
      <c r="I39" s="126">
        <f>I40+I47+I59</f>
        <v>2531288.1699999995</v>
      </c>
      <c r="J39" s="142">
        <f t="shared" si="0"/>
        <v>-491634.49000000115</v>
      </c>
    </row>
    <row r="40" spans="2:10" ht="12" customHeight="1" x14ac:dyDescent="0.2">
      <c r="B40" s="141" t="s">
        <v>59</v>
      </c>
      <c r="C40" s="173" t="s">
        <v>60</v>
      </c>
      <c r="D40" s="173"/>
      <c r="E40" s="173"/>
      <c r="F40" s="173"/>
      <c r="G40" s="173"/>
      <c r="H40" s="125">
        <f>H41+H43</f>
        <v>98456.77</v>
      </c>
      <c r="I40" s="126">
        <f>I41+I43</f>
        <v>64766.57</v>
      </c>
      <c r="J40" s="142">
        <f t="shared" si="0"/>
        <v>-33690.200000000004</v>
      </c>
    </row>
    <row r="41" spans="2:10" ht="12" customHeight="1" x14ac:dyDescent="0.2">
      <c r="B41" s="141" t="s">
        <v>61</v>
      </c>
      <c r="C41" s="173" t="s">
        <v>62</v>
      </c>
      <c r="D41" s="173"/>
      <c r="E41" s="173"/>
      <c r="F41" s="173"/>
      <c r="G41" s="173"/>
      <c r="H41" s="125">
        <f>H42</f>
        <v>56301.25</v>
      </c>
      <c r="I41" s="126">
        <f>I42</f>
        <v>28074</v>
      </c>
      <c r="J41" s="142">
        <f t="shared" si="0"/>
        <v>-28227.25</v>
      </c>
    </row>
    <row r="42" spans="2:10" ht="25.5" customHeight="1" x14ac:dyDescent="0.2">
      <c r="B42" s="143" t="s">
        <v>63</v>
      </c>
      <c r="C42" s="169" t="s">
        <v>64</v>
      </c>
      <c r="D42" s="169"/>
      <c r="E42" s="169"/>
      <c r="F42" s="169"/>
      <c r="G42" s="169"/>
      <c r="H42" s="127">
        <v>56301.25</v>
      </c>
      <c r="I42" s="128">
        <v>28074</v>
      </c>
      <c r="J42" s="142">
        <f t="shared" si="0"/>
        <v>-28227.25</v>
      </c>
    </row>
    <row r="43" spans="2:10" ht="12" customHeight="1" x14ac:dyDescent="0.2">
      <c r="B43" s="141" t="s">
        <v>65</v>
      </c>
      <c r="C43" s="173" t="s">
        <v>66</v>
      </c>
      <c r="D43" s="173"/>
      <c r="E43" s="173"/>
      <c r="F43" s="173"/>
      <c r="G43" s="173"/>
      <c r="H43" s="125">
        <f>H44+H45+H46</f>
        <v>42155.520000000004</v>
      </c>
      <c r="I43" s="126">
        <f>I45+I46+I44</f>
        <v>36692.57</v>
      </c>
      <c r="J43" s="142">
        <f t="shared" si="0"/>
        <v>-5462.9500000000044</v>
      </c>
    </row>
    <row r="44" spans="2:10" s="29" customFormat="1" ht="12" customHeight="1" x14ac:dyDescent="0.2">
      <c r="B44" s="143">
        <v>21080500</v>
      </c>
      <c r="C44" s="169" t="s">
        <v>120</v>
      </c>
      <c r="D44" s="169"/>
      <c r="E44" s="169"/>
      <c r="F44" s="169"/>
      <c r="G44" s="169"/>
      <c r="H44" s="134"/>
      <c r="I44" s="135">
        <v>778.57</v>
      </c>
      <c r="J44" s="142">
        <f t="shared" si="0"/>
        <v>778.57</v>
      </c>
    </row>
    <row r="45" spans="2:10" ht="12" customHeight="1" x14ac:dyDescent="0.2">
      <c r="B45" s="143" t="s">
        <v>67</v>
      </c>
      <c r="C45" s="169" t="s">
        <v>68</v>
      </c>
      <c r="D45" s="169"/>
      <c r="E45" s="169"/>
      <c r="F45" s="169"/>
      <c r="G45" s="169"/>
      <c r="H45" s="127">
        <v>10655.52</v>
      </c>
      <c r="I45" s="128">
        <v>19814</v>
      </c>
      <c r="J45" s="142">
        <f t="shared" si="0"/>
        <v>9158.48</v>
      </c>
    </row>
    <row r="46" spans="2:10" ht="25.5" customHeight="1" x14ac:dyDescent="0.2">
      <c r="B46" s="143" t="s">
        <v>69</v>
      </c>
      <c r="C46" s="169" t="s">
        <v>70</v>
      </c>
      <c r="D46" s="169"/>
      <c r="E46" s="169"/>
      <c r="F46" s="169"/>
      <c r="G46" s="169"/>
      <c r="H46" s="127">
        <v>31500</v>
      </c>
      <c r="I46" s="128">
        <v>16100</v>
      </c>
      <c r="J46" s="142">
        <f t="shared" si="0"/>
        <v>-15400</v>
      </c>
    </row>
    <row r="47" spans="2:10" ht="12" customHeight="1" x14ac:dyDescent="0.2">
      <c r="B47" s="141" t="s">
        <v>71</v>
      </c>
      <c r="C47" s="173" t="s">
        <v>72</v>
      </c>
      <c r="D47" s="173"/>
      <c r="E47" s="173"/>
      <c r="F47" s="173"/>
      <c r="G47" s="173"/>
      <c r="H47" s="125">
        <f>H48+H53+H55+H59</f>
        <v>2924465.8900000006</v>
      </c>
      <c r="I47" s="126">
        <f>I48+I53+I55</f>
        <v>2273934.7999999998</v>
      </c>
      <c r="J47" s="142">
        <f t="shared" si="0"/>
        <v>-650531.09000000078</v>
      </c>
    </row>
    <row r="48" spans="2:10" ht="12" customHeight="1" x14ac:dyDescent="0.2">
      <c r="B48" s="141" t="s">
        <v>73</v>
      </c>
      <c r="C48" s="173" t="s">
        <v>74</v>
      </c>
      <c r="D48" s="173"/>
      <c r="E48" s="173"/>
      <c r="F48" s="173"/>
      <c r="G48" s="173"/>
      <c r="H48" s="125">
        <f>H49+H50+H51+H52</f>
        <v>1687383.2000000002</v>
      </c>
      <c r="I48" s="126">
        <f>I49+I50+I51+I52</f>
        <v>1188180.48</v>
      </c>
      <c r="J48" s="142">
        <f t="shared" si="0"/>
        <v>-499202.7200000002</v>
      </c>
    </row>
    <row r="49" spans="2:10" ht="24.75" customHeight="1" x14ac:dyDescent="0.2">
      <c r="B49" s="143" t="s">
        <v>75</v>
      </c>
      <c r="C49" s="169" t="s">
        <v>76</v>
      </c>
      <c r="D49" s="169"/>
      <c r="E49" s="169"/>
      <c r="F49" s="169"/>
      <c r="G49" s="169"/>
      <c r="H49" s="127">
        <v>65670.97</v>
      </c>
      <c r="I49" s="128">
        <v>39049.9</v>
      </c>
      <c r="J49" s="142">
        <f t="shared" si="0"/>
        <v>-26621.07</v>
      </c>
    </row>
    <row r="50" spans="2:10" ht="12" customHeight="1" x14ac:dyDescent="0.2">
      <c r="B50" s="143" t="s">
        <v>77</v>
      </c>
      <c r="C50" s="169" t="s">
        <v>78</v>
      </c>
      <c r="D50" s="169"/>
      <c r="E50" s="169"/>
      <c r="F50" s="169"/>
      <c r="G50" s="169"/>
      <c r="H50" s="127">
        <f>1379876.58+92663.05</f>
        <v>1472539.6300000001</v>
      </c>
      <c r="I50" s="128">
        <f>968121.7+82953.88</f>
        <v>1051075.58</v>
      </c>
      <c r="J50" s="142">
        <f t="shared" si="0"/>
        <v>-421464.05000000005</v>
      </c>
    </row>
    <row r="51" spans="2:10" ht="25.5" customHeight="1" x14ac:dyDescent="0.2">
      <c r="B51" s="143" t="s">
        <v>79</v>
      </c>
      <c r="C51" s="169" t="s">
        <v>80</v>
      </c>
      <c r="D51" s="169"/>
      <c r="E51" s="169"/>
      <c r="F51" s="169"/>
      <c r="G51" s="169"/>
      <c r="H51" s="127">
        <v>128695.6</v>
      </c>
      <c r="I51" s="128">
        <v>94825</v>
      </c>
      <c r="J51" s="142">
        <f t="shared" si="0"/>
        <v>-33870.600000000006</v>
      </c>
    </row>
    <row r="52" spans="2:10" ht="39.75" customHeight="1" x14ac:dyDescent="0.2">
      <c r="B52" s="143" t="s">
        <v>81</v>
      </c>
      <c r="C52" s="169" t="s">
        <v>82</v>
      </c>
      <c r="D52" s="169"/>
      <c r="E52" s="169"/>
      <c r="F52" s="169"/>
      <c r="G52" s="169"/>
      <c r="H52" s="127">
        <v>20477</v>
      </c>
      <c r="I52" s="128">
        <v>3230</v>
      </c>
      <c r="J52" s="142">
        <f t="shared" si="0"/>
        <v>-17247</v>
      </c>
    </row>
    <row r="53" spans="2:10" ht="27" customHeight="1" x14ac:dyDescent="0.2">
      <c r="B53" s="141" t="s">
        <v>83</v>
      </c>
      <c r="C53" s="173" t="s">
        <v>84</v>
      </c>
      <c r="D53" s="173"/>
      <c r="E53" s="173"/>
      <c r="F53" s="173"/>
      <c r="G53" s="173"/>
      <c r="H53" s="125">
        <f>H54</f>
        <v>938177.99</v>
      </c>
      <c r="I53" s="126">
        <f>I54</f>
        <v>826922.11</v>
      </c>
      <c r="J53" s="142">
        <f t="shared" si="0"/>
        <v>-111255.88</v>
      </c>
    </row>
    <row r="54" spans="2:10" ht="24" customHeight="1" x14ac:dyDescent="0.2">
      <c r="B54" s="143" t="s">
        <v>85</v>
      </c>
      <c r="C54" s="169" t="s">
        <v>86</v>
      </c>
      <c r="D54" s="169"/>
      <c r="E54" s="169"/>
      <c r="F54" s="169"/>
      <c r="G54" s="169"/>
      <c r="H54" s="127">
        <v>938177.99</v>
      </c>
      <c r="I54" s="128">
        <v>826922.11</v>
      </c>
      <c r="J54" s="142">
        <f t="shared" si="0"/>
        <v>-111255.88</v>
      </c>
    </row>
    <row r="55" spans="2:10" ht="12" customHeight="1" x14ac:dyDescent="0.2">
      <c r="B55" s="141" t="s">
        <v>87</v>
      </c>
      <c r="C55" s="173" t="s">
        <v>88</v>
      </c>
      <c r="D55" s="173"/>
      <c r="E55" s="173"/>
      <c r="F55" s="173"/>
      <c r="G55" s="173"/>
      <c r="H55" s="125">
        <f>H56+H57+H58</f>
        <v>218153.81</v>
      </c>
      <c r="I55" s="126">
        <f>I56+I57+I58</f>
        <v>258832.21</v>
      </c>
      <c r="J55" s="142">
        <f t="shared" si="0"/>
        <v>40678.399999999994</v>
      </c>
    </row>
    <row r="56" spans="2:10" ht="27.75" customHeight="1" x14ac:dyDescent="0.2">
      <c r="B56" s="143" t="s">
        <v>89</v>
      </c>
      <c r="C56" s="169" t="s">
        <v>90</v>
      </c>
      <c r="D56" s="169"/>
      <c r="E56" s="169"/>
      <c r="F56" s="169"/>
      <c r="G56" s="169"/>
      <c r="H56" s="127">
        <v>134911.9</v>
      </c>
      <c r="I56" s="128">
        <v>172966.27</v>
      </c>
      <c r="J56" s="142">
        <f t="shared" si="0"/>
        <v>38054.369999999995</v>
      </c>
    </row>
    <row r="57" spans="2:10" ht="12" customHeight="1" x14ac:dyDescent="0.2">
      <c r="B57" s="143" t="s">
        <v>91</v>
      </c>
      <c r="C57" s="169" t="s">
        <v>92</v>
      </c>
      <c r="D57" s="169"/>
      <c r="E57" s="169"/>
      <c r="F57" s="169"/>
      <c r="G57" s="169"/>
      <c r="H57" s="127">
        <v>8994.41</v>
      </c>
      <c r="I57" s="128">
        <v>100.94</v>
      </c>
      <c r="J57" s="142">
        <f t="shared" si="0"/>
        <v>-8893.4699999999993</v>
      </c>
    </row>
    <row r="58" spans="2:10" ht="24.75" customHeight="1" x14ac:dyDescent="0.2">
      <c r="B58" s="143" t="s">
        <v>93</v>
      </c>
      <c r="C58" s="169" t="s">
        <v>94</v>
      </c>
      <c r="D58" s="169"/>
      <c r="E58" s="169"/>
      <c r="F58" s="169"/>
      <c r="G58" s="169"/>
      <c r="H58" s="127">
        <v>74247.5</v>
      </c>
      <c r="I58" s="128">
        <v>85765</v>
      </c>
      <c r="J58" s="142">
        <f t="shared" si="0"/>
        <v>11517.5</v>
      </c>
    </row>
    <row r="59" spans="2:10" ht="21" customHeight="1" x14ac:dyDescent="0.2">
      <c r="B59" s="141">
        <v>24000000</v>
      </c>
      <c r="C59" s="173" t="s">
        <v>113</v>
      </c>
      <c r="D59" s="173"/>
      <c r="E59" s="173"/>
      <c r="F59" s="173"/>
      <c r="G59" s="173"/>
      <c r="H59" s="125">
        <f>H60</f>
        <v>80750.89</v>
      </c>
      <c r="I59" s="126">
        <f>I60</f>
        <v>192586.8</v>
      </c>
      <c r="J59" s="142">
        <f t="shared" si="0"/>
        <v>111835.90999999999</v>
      </c>
    </row>
    <row r="60" spans="2:10" ht="21" customHeight="1" x14ac:dyDescent="0.2">
      <c r="B60" s="141">
        <v>24060000</v>
      </c>
      <c r="C60" s="173" t="s">
        <v>66</v>
      </c>
      <c r="D60" s="173"/>
      <c r="E60" s="173"/>
      <c r="F60" s="173"/>
      <c r="G60" s="173"/>
      <c r="H60" s="125">
        <f>H61+H62</f>
        <v>80750.89</v>
      </c>
      <c r="I60" s="126">
        <f>I62+I61+I63</f>
        <v>192586.8</v>
      </c>
      <c r="J60" s="142">
        <f t="shared" si="0"/>
        <v>111835.90999999999</v>
      </c>
    </row>
    <row r="61" spans="2:10" ht="21" customHeight="1" x14ac:dyDescent="0.2">
      <c r="B61" s="143">
        <v>24060300</v>
      </c>
      <c r="C61" s="169" t="s">
        <v>66</v>
      </c>
      <c r="D61" s="169"/>
      <c r="E61" s="169"/>
      <c r="F61" s="169"/>
      <c r="G61" s="169"/>
      <c r="H61" s="127">
        <v>80495.89</v>
      </c>
      <c r="I61" s="128">
        <v>188512.8</v>
      </c>
      <c r="J61" s="142">
        <f t="shared" si="0"/>
        <v>108016.90999999999</v>
      </c>
    </row>
    <row r="62" spans="2:10" ht="51.75" customHeight="1" x14ac:dyDescent="0.2">
      <c r="B62" s="143">
        <v>24062200</v>
      </c>
      <c r="C62" s="174" t="s">
        <v>115</v>
      </c>
      <c r="D62" s="175"/>
      <c r="E62" s="175"/>
      <c r="F62" s="175"/>
      <c r="G62" s="176"/>
      <c r="H62" s="127">
        <v>255</v>
      </c>
      <c r="I62" s="128">
        <v>3963.52</v>
      </c>
      <c r="J62" s="142">
        <f t="shared" si="0"/>
        <v>3708.52</v>
      </c>
    </row>
    <row r="63" spans="2:10" ht="15.75" customHeight="1" x14ac:dyDescent="0.2">
      <c r="B63" s="143">
        <v>24060600</v>
      </c>
      <c r="C63" s="174" t="s">
        <v>121</v>
      </c>
      <c r="D63" s="175"/>
      <c r="E63" s="175"/>
      <c r="F63" s="175"/>
      <c r="G63" s="176"/>
      <c r="H63" s="136"/>
      <c r="I63" s="128">
        <v>110.48</v>
      </c>
      <c r="J63" s="142">
        <f t="shared" si="0"/>
        <v>110.48</v>
      </c>
    </row>
    <row r="64" spans="2:10" ht="12" customHeight="1" x14ac:dyDescent="0.2">
      <c r="B64" s="141" t="s">
        <v>95</v>
      </c>
      <c r="C64" s="173" t="s">
        <v>96</v>
      </c>
      <c r="D64" s="173"/>
      <c r="E64" s="173"/>
      <c r="F64" s="173"/>
      <c r="G64" s="173"/>
      <c r="H64" s="125">
        <f>H65</f>
        <v>52070052.939999998</v>
      </c>
      <c r="I64" s="126">
        <f>I65</f>
        <v>57927359.659999996</v>
      </c>
      <c r="J64" s="142">
        <f t="shared" si="0"/>
        <v>5857306.7199999988</v>
      </c>
    </row>
    <row r="65" spans="1:11" ht="12" customHeight="1" x14ac:dyDescent="0.2">
      <c r="B65" s="141" t="s">
        <v>97</v>
      </c>
      <c r="C65" s="173" t="s">
        <v>98</v>
      </c>
      <c r="D65" s="173"/>
      <c r="E65" s="173"/>
      <c r="F65" s="173"/>
      <c r="G65" s="173"/>
      <c r="H65" s="125">
        <f>H66</f>
        <v>52070052.939999998</v>
      </c>
      <c r="I65" s="126">
        <f>I66</f>
        <v>57927359.659999996</v>
      </c>
      <c r="J65" s="142">
        <f t="shared" si="0"/>
        <v>5857306.7199999988</v>
      </c>
    </row>
    <row r="66" spans="1:11" ht="12" customHeight="1" x14ac:dyDescent="0.2">
      <c r="B66" s="141" t="s">
        <v>99</v>
      </c>
      <c r="C66" s="173" t="s">
        <v>100</v>
      </c>
      <c r="D66" s="173"/>
      <c r="E66" s="173"/>
      <c r="F66" s="173"/>
      <c r="G66" s="173"/>
      <c r="H66" s="125">
        <f>H67+H68+H69+H70</f>
        <v>52070052.939999998</v>
      </c>
      <c r="I66" s="126">
        <f>I67+I69+I70</f>
        <v>57927359.659999996</v>
      </c>
      <c r="J66" s="142">
        <f t="shared" si="0"/>
        <v>5857306.7199999988</v>
      </c>
    </row>
    <row r="67" spans="1:11" ht="28.5" customHeight="1" x14ac:dyDescent="0.2">
      <c r="B67" s="143" t="s">
        <v>101</v>
      </c>
      <c r="C67" s="169" t="s">
        <v>102</v>
      </c>
      <c r="D67" s="169"/>
      <c r="E67" s="169"/>
      <c r="F67" s="169"/>
      <c r="G67" s="169"/>
      <c r="H67" s="127">
        <v>67797</v>
      </c>
      <c r="I67" s="128">
        <f>88364.58</f>
        <v>88364.58</v>
      </c>
      <c r="J67" s="142">
        <f t="shared" si="0"/>
        <v>20567.580000000002</v>
      </c>
    </row>
    <row r="68" spans="1:11" ht="28.5" customHeight="1" x14ac:dyDescent="0.2">
      <c r="B68" s="130">
        <v>41052300</v>
      </c>
      <c r="C68" s="170" t="s">
        <v>124</v>
      </c>
      <c r="D68" s="171"/>
      <c r="E68" s="171"/>
      <c r="F68" s="171"/>
      <c r="G68" s="172"/>
      <c r="H68" s="127">
        <v>1250000</v>
      </c>
      <c r="I68" s="145"/>
      <c r="J68" s="142">
        <f t="shared" si="0"/>
        <v>-1250000</v>
      </c>
    </row>
    <row r="69" spans="1:11" ht="28.5" customHeight="1" x14ac:dyDescent="0.2">
      <c r="B69" s="143" t="s">
        <v>103</v>
      </c>
      <c r="C69" s="169" t="s">
        <v>104</v>
      </c>
      <c r="D69" s="169"/>
      <c r="E69" s="169"/>
      <c r="F69" s="169"/>
      <c r="G69" s="169"/>
      <c r="H69" s="136"/>
      <c r="I69" s="128">
        <v>1637895.08</v>
      </c>
      <c r="J69" s="142">
        <f t="shared" si="0"/>
        <v>1637895.08</v>
      </c>
    </row>
    <row r="70" spans="1:11" ht="12" customHeight="1" x14ac:dyDescent="0.2">
      <c r="B70" s="143" t="s">
        <v>105</v>
      </c>
      <c r="C70" s="169" t="s">
        <v>106</v>
      </c>
      <c r="D70" s="169"/>
      <c r="E70" s="169"/>
      <c r="F70" s="169"/>
      <c r="G70" s="169"/>
      <c r="H70" s="137">
        <v>50752255.939999998</v>
      </c>
      <c r="I70" s="128">
        <v>56201100</v>
      </c>
      <c r="J70" s="142">
        <f t="shared" ref="J70:J72" si="2">I70-H70</f>
        <v>5448844.0600000024</v>
      </c>
    </row>
    <row r="71" spans="1:11" ht="15" customHeight="1" x14ac:dyDescent="0.2">
      <c r="B71" s="163" t="s">
        <v>107</v>
      </c>
      <c r="C71" s="164"/>
      <c r="D71" s="164"/>
      <c r="E71" s="164"/>
      <c r="F71" s="164"/>
      <c r="G71" s="165"/>
      <c r="H71" s="126">
        <f>H5+H39</f>
        <v>104585851.5</v>
      </c>
      <c r="I71" s="126">
        <f>I5+I39</f>
        <v>111805510.13000001</v>
      </c>
      <c r="J71" s="142">
        <f t="shared" si="2"/>
        <v>7219658.6300000101</v>
      </c>
    </row>
    <row r="72" spans="1:11" ht="15" customHeight="1" thickBot="1" x14ac:dyDescent="0.25">
      <c r="B72" s="166" t="s">
        <v>108</v>
      </c>
      <c r="C72" s="167"/>
      <c r="D72" s="167"/>
      <c r="E72" s="167"/>
      <c r="F72" s="167"/>
      <c r="G72" s="168"/>
      <c r="H72" s="146">
        <f>H71+H64</f>
        <v>156655904.44</v>
      </c>
      <c r="I72" s="146">
        <f>I71+I64</f>
        <v>169732869.79000002</v>
      </c>
      <c r="J72" s="147">
        <f t="shared" si="2"/>
        <v>13076965.350000024</v>
      </c>
    </row>
    <row r="73" spans="1:11" ht="6" customHeight="1" x14ac:dyDescent="0.2"/>
    <row r="74" spans="1:11" ht="17.100000000000001" customHeight="1" x14ac:dyDescent="0.3">
      <c r="A74" s="20"/>
      <c r="B74" s="148" t="s">
        <v>114</v>
      </c>
      <c r="C74" s="148"/>
      <c r="D74" s="148"/>
      <c r="E74" s="148"/>
      <c r="F74" s="148"/>
      <c r="G74" s="21"/>
      <c r="H74" s="148" t="s">
        <v>116</v>
      </c>
      <c r="I74" s="148"/>
      <c r="J74" s="148"/>
      <c r="K74" s="148"/>
    </row>
    <row r="75" spans="1:11" ht="6" customHeight="1" x14ac:dyDescent="0.2"/>
    <row r="76" spans="1:11" ht="17.100000000000001" customHeight="1" x14ac:dyDescent="0.3">
      <c r="B76" s="161"/>
      <c r="C76" s="161"/>
      <c r="D76" s="161"/>
      <c r="E76" s="161"/>
      <c r="F76" s="14"/>
      <c r="G76" s="161"/>
      <c r="H76" s="161"/>
      <c r="I76" s="161"/>
      <c r="J76" s="161"/>
    </row>
  </sheetData>
  <mergeCells count="75">
    <mergeCell ref="C7:G7"/>
    <mergeCell ref="B1:K1"/>
    <mergeCell ref="B2:J2"/>
    <mergeCell ref="C4:G4"/>
    <mergeCell ref="C5:G5"/>
    <mergeCell ref="C6:G6"/>
    <mergeCell ref="C21:G21"/>
    <mergeCell ref="C8:G8"/>
    <mergeCell ref="C9:G9"/>
    <mergeCell ref="C10:G10"/>
    <mergeCell ref="C11:G11"/>
    <mergeCell ref="C14:G14"/>
    <mergeCell ref="C15:G15"/>
    <mergeCell ref="C13:G13"/>
    <mergeCell ref="C12:G12"/>
    <mergeCell ref="C16:G16"/>
    <mergeCell ref="C17:G17"/>
    <mergeCell ref="C18:G18"/>
    <mergeCell ref="C19:G19"/>
    <mergeCell ref="C20:G20"/>
    <mergeCell ref="C33:G33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45:G45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57:G57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70:G70"/>
    <mergeCell ref="C68:G68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9:G69"/>
    <mergeCell ref="B71:G71"/>
    <mergeCell ref="B72:G72"/>
    <mergeCell ref="B74:F74"/>
    <mergeCell ref="H74:K74"/>
    <mergeCell ref="B76:E76"/>
    <mergeCell ref="G76:J76"/>
  </mergeCells>
  <pageMargins left="0.23622047244094491" right="0.23622047244094491" top="0.39370078740157483" bottom="0.39370078740157483" header="0.31496062992125984" footer="0.31496062992125984"/>
  <pageSetup paperSize="9" scale="76" fitToHeight="100" orientation="portrait" verticalDpi="0" r:id="rId1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9"/>
  <sheetViews>
    <sheetView workbookViewId="0">
      <selection activeCell="C12" sqref="C12"/>
    </sheetView>
  </sheetViews>
  <sheetFormatPr defaultRowHeight="12.75" x14ac:dyDescent="0.2"/>
  <cols>
    <col min="2" max="2" width="22.85546875" style="39" customWidth="1"/>
    <col min="3" max="3" width="66" style="5" customWidth="1"/>
    <col min="4" max="4" width="19.7109375" style="54" customWidth="1"/>
    <col min="5" max="5" width="19.7109375" style="85" customWidth="1"/>
    <col min="6" max="6" width="15.42578125" customWidth="1"/>
  </cols>
  <sheetData>
    <row r="1" spans="2:6" x14ac:dyDescent="0.2">
      <c r="D1" s="89"/>
      <c r="E1" s="89"/>
    </row>
    <row r="2" spans="2:6" ht="12.75" customHeight="1" x14ac:dyDescent="0.2">
      <c r="D2" s="89"/>
      <c r="E2" s="89"/>
    </row>
    <row r="3" spans="2:6" ht="20.25" x14ac:dyDescent="0.3">
      <c r="B3" s="40"/>
      <c r="C3" s="53" t="s">
        <v>134</v>
      </c>
      <c r="D3" s="53"/>
      <c r="E3" s="84"/>
    </row>
    <row r="4" spans="2:6" ht="13.5" thickBot="1" x14ac:dyDescent="0.25">
      <c r="B4" s="41"/>
      <c r="C4" s="54"/>
    </row>
    <row r="5" spans="2:6" ht="48" thickBot="1" x14ac:dyDescent="0.25">
      <c r="B5" s="36" t="s">
        <v>127</v>
      </c>
      <c r="C5" s="37" t="s">
        <v>135</v>
      </c>
      <c r="D5" s="36" t="s">
        <v>180</v>
      </c>
      <c r="E5" s="90" t="s">
        <v>181</v>
      </c>
      <c r="F5" s="113" t="s">
        <v>182</v>
      </c>
    </row>
    <row r="6" spans="2:6" ht="20.25" customHeight="1" thickBot="1" x14ac:dyDescent="0.25">
      <c r="B6" s="184" t="s">
        <v>136</v>
      </c>
      <c r="C6" s="185"/>
      <c r="D6" s="68">
        <f>D9</f>
        <v>0</v>
      </c>
      <c r="E6" s="91">
        <f>E9</f>
        <v>0</v>
      </c>
      <c r="F6" s="115"/>
    </row>
    <row r="7" spans="2:6" ht="30" x14ac:dyDescent="0.25">
      <c r="B7" s="42">
        <v>12020200</v>
      </c>
      <c r="C7" s="55" t="s">
        <v>137</v>
      </c>
      <c r="D7" s="69">
        <v>0</v>
      </c>
      <c r="E7" s="92">
        <v>0</v>
      </c>
      <c r="F7" s="114"/>
    </row>
    <row r="8" spans="2:6" ht="45.75" thickBot="1" x14ac:dyDescent="0.3">
      <c r="B8" s="43">
        <v>18041500</v>
      </c>
      <c r="C8" s="56" t="s">
        <v>138</v>
      </c>
      <c r="D8" s="70">
        <v>0</v>
      </c>
      <c r="E8" s="93">
        <v>0</v>
      </c>
      <c r="F8" s="116"/>
    </row>
    <row r="9" spans="2:6" ht="20.25" thickBot="1" x14ac:dyDescent="0.25">
      <c r="B9" s="44"/>
      <c r="C9" s="57" t="s">
        <v>139</v>
      </c>
      <c r="D9" s="68">
        <f>D7+D8</f>
        <v>0</v>
      </c>
      <c r="E9" s="91">
        <f>E7+E8</f>
        <v>0</v>
      </c>
      <c r="F9" s="115"/>
    </row>
    <row r="10" spans="2:6" ht="30" x14ac:dyDescent="0.25">
      <c r="B10" s="105" t="s">
        <v>128</v>
      </c>
      <c r="C10" s="55" t="s">
        <v>140</v>
      </c>
      <c r="D10" s="69">
        <v>0</v>
      </c>
      <c r="E10" s="92">
        <v>0</v>
      </c>
      <c r="F10" s="114"/>
    </row>
    <row r="11" spans="2:6" ht="75" x14ac:dyDescent="0.25">
      <c r="B11" s="106">
        <v>33010104</v>
      </c>
      <c r="C11" s="56" t="s">
        <v>141</v>
      </c>
      <c r="D11" s="70">
        <v>177562.3</v>
      </c>
      <c r="E11" s="93">
        <v>806005.16</v>
      </c>
      <c r="F11" s="117">
        <f>E11-D11</f>
        <v>628442.8600000001</v>
      </c>
    </row>
    <row r="12" spans="2:6" ht="15" x14ac:dyDescent="0.25">
      <c r="B12" s="107">
        <v>24170000</v>
      </c>
      <c r="C12" s="56" t="s">
        <v>142</v>
      </c>
      <c r="D12" s="71">
        <v>172240.24</v>
      </c>
      <c r="E12" s="94">
        <v>3577776.43</v>
      </c>
      <c r="F12" s="117">
        <f t="shared" ref="F12:F49" si="0">E12-D12</f>
        <v>3405536.1900000004</v>
      </c>
    </row>
    <row r="13" spans="2:6" ht="30.75" thickBot="1" x14ac:dyDescent="0.3">
      <c r="B13" s="107" t="s">
        <v>129</v>
      </c>
      <c r="C13" s="56" t="s">
        <v>143</v>
      </c>
      <c r="D13" s="70">
        <v>0</v>
      </c>
      <c r="E13" s="93">
        <v>0</v>
      </c>
      <c r="F13" s="117">
        <f t="shared" si="0"/>
        <v>0</v>
      </c>
    </row>
    <row r="14" spans="2:6" ht="15.75" hidden="1" customHeight="1" thickBot="1" x14ac:dyDescent="0.3">
      <c r="B14" s="107">
        <v>41053900</v>
      </c>
      <c r="C14" s="58" t="s">
        <v>144</v>
      </c>
      <c r="D14" s="71"/>
      <c r="E14" s="94">
        <v>16703841.449999999</v>
      </c>
      <c r="F14" s="117">
        <f t="shared" si="0"/>
        <v>16703841.449999999</v>
      </c>
    </row>
    <row r="15" spans="2:6" ht="30.75" hidden="1" customHeight="1" thickBot="1" x14ac:dyDescent="0.3">
      <c r="B15" s="106">
        <v>41034503</v>
      </c>
      <c r="C15" s="56" t="s">
        <v>145</v>
      </c>
      <c r="D15" s="70">
        <v>0</v>
      </c>
      <c r="E15" s="93">
        <v>0</v>
      </c>
      <c r="F15" s="117">
        <f t="shared" si="0"/>
        <v>0</v>
      </c>
    </row>
    <row r="16" spans="2:6" ht="15.75" hidden="1" customHeight="1" thickBot="1" x14ac:dyDescent="0.25">
      <c r="B16" s="106"/>
      <c r="C16" s="59" t="s">
        <v>146</v>
      </c>
      <c r="D16" s="70">
        <f>D10+D12+D11+D14+D15</f>
        <v>349802.54</v>
      </c>
      <c r="E16" s="93">
        <f>E10+E12+E11+E14+E15</f>
        <v>21087623.039999999</v>
      </c>
      <c r="F16" s="117">
        <f t="shared" si="0"/>
        <v>20737820.5</v>
      </c>
    </row>
    <row r="17" spans="2:6" ht="15.75" hidden="1" customHeight="1" thickBot="1" x14ac:dyDescent="0.25">
      <c r="B17" s="45" t="s">
        <v>129</v>
      </c>
      <c r="C17" s="60" t="s">
        <v>147</v>
      </c>
      <c r="D17" s="72">
        <f>3000000+3000000+3000000+1235000+3957000+1250000+4208428+2713100+2000000+3000000+3000000+1430269+24411+100000</f>
        <v>31918208</v>
      </c>
      <c r="E17" s="95">
        <f>5000000+5000000+3000000+2000000+3000000+2000000+3000000</f>
        <v>23000000</v>
      </c>
      <c r="F17" s="117">
        <f t="shared" si="0"/>
        <v>-8918208</v>
      </c>
    </row>
    <row r="18" spans="2:6" ht="20.25" hidden="1" customHeight="1" thickBot="1" x14ac:dyDescent="0.25">
      <c r="B18" s="46"/>
      <c r="C18" s="61" t="s">
        <v>148</v>
      </c>
      <c r="D18" s="73">
        <f>D16</f>
        <v>349802.54</v>
      </c>
      <c r="E18" s="96">
        <f>E16</f>
        <v>21087623.039999999</v>
      </c>
      <c r="F18" s="117">
        <f t="shared" si="0"/>
        <v>20737820.5</v>
      </c>
    </row>
    <row r="19" spans="2:6" ht="30.75" hidden="1" customHeight="1" thickBot="1" x14ac:dyDescent="0.3">
      <c r="B19" s="108">
        <v>19010100</v>
      </c>
      <c r="C19" s="55" t="s">
        <v>149</v>
      </c>
      <c r="D19" s="69">
        <v>53397.34</v>
      </c>
      <c r="E19" s="92">
        <v>195260.19</v>
      </c>
      <c r="F19" s="117">
        <f t="shared" si="0"/>
        <v>141862.85</v>
      </c>
    </row>
    <row r="20" spans="2:6" ht="30.75" hidden="1" customHeight="1" thickBot="1" x14ac:dyDescent="0.3">
      <c r="B20" s="107">
        <v>19010200</v>
      </c>
      <c r="C20" s="58" t="s">
        <v>150</v>
      </c>
      <c r="D20" s="71">
        <v>24892.23</v>
      </c>
      <c r="E20" s="94">
        <v>27019.26</v>
      </c>
      <c r="F20" s="117">
        <f t="shared" si="0"/>
        <v>2127.0299999999988</v>
      </c>
    </row>
    <row r="21" spans="2:6" ht="45.75" hidden="1" customHeight="1" thickBot="1" x14ac:dyDescent="0.3">
      <c r="B21" s="107">
        <v>19010300</v>
      </c>
      <c r="C21" s="58" t="s">
        <v>151</v>
      </c>
      <c r="D21" s="71">
        <v>214.93</v>
      </c>
      <c r="E21" s="94">
        <v>5555.32</v>
      </c>
      <c r="F21" s="117">
        <f t="shared" si="0"/>
        <v>5340.3899999999994</v>
      </c>
    </row>
    <row r="22" spans="2:6" ht="45.75" hidden="1" customHeight="1" thickBot="1" x14ac:dyDescent="0.3">
      <c r="B22" s="106">
        <v>24062100</v>
      </c>
      <c r="C22" s="62" t="s">
        <v>152</v>
      </c>
      <c r="D22" s="70">
        <v>239.94</v>
      </c>
      <c r="E22" s="93">
        <v>0</v>
      </c>
      <c r="F22" s="117">
        <f t="shared" si="0"/>
        <v>-239.94</v>
      </c>
    </row>
    <row r="23" spans="2:6" ht="20.25" hidden="1" customHeight="1" thickBot="1" x14ac:dyDescent="0.25">
      <c r="B23" s="121"/>
      <c r="C23" s="63" t="s">
        <v>153</v>
      </c>
      <c r="D23" s="122">
        <f>D19+D20+D21+D22</f>
        <v>78744.439999999988</v>
      </c>
      <c r="E23" s="123">
        <f>E19+E20+E21+E22</f>
        <v>227834.77000000002</v>
      </c>
      <c r="F23" s="117">
        <f t="shared" si="0"/>
        <v>149090.33000000002</v>
      </c>
    </row>
    <row r="24" spans="2:6" ht="39.75" thickBot="1" x14ac:dyDescent="0.25">
      <c r="B24" s="46">
        <v>21110000</v>
      </c>
      <c r="C24" s="57" t="s">
        <v>154</v>
      </c>
      <c r="D24" s="68">
        <v>253035</v>
      </c>
      <c r="E24" s="91">
        <v>26027.4</v>
      </c>
      <c r="F24" s="124">
        <f t="shared" si="0"/>
        <v>-227007.6</v>
      </c>
    </row>
    <row r="25" spans="2:6" ht="20.25" customHeight="1" thickBot="1" x14ac:dyDescent="0.25">
      <c r="B25" s="184" t="s">
        <v>155</v>
      </c>
      <c r="C25" s="185"/>
      <c r="D25" s="68">
        <f>D26</f>
        <v>4581720.29</v>
      </c>
      <c r="E25" s="91">
        <f>E26</f>
        <v>3299634.06</v>
      </c>
      <c r="F25" s="118">
        <f t="shared" si="0"/>
        <v>-1282086.23</v>
      </c>
    </row>
    <row r="26" spans="2:6" ht="16.5" thickBot="1" x14ac:dyDescent="0.25">
      <c r="B26" s="47"/>
      <c r="C26" s="64" t="s">
        <v>156</v>
      </c>
      <c r="D26" s="74">
        <f>D27+D28+D30+D32+D33+D31</f>
        <v>4581720.29</v>
      </c>
      <c r="E26" s="97">
        <f>E27+E28+E30+E32+E33+E31</f>
        <v>3299634.06</v>
      </c>
      <c r="F26" s="118">
        <f t="shared" si="0"/>
        <v>-1282086.23</v>
      </c>
    </row>
    <row r="27" spans="2:6" ht="45" x14ac:dyDescent="0.2">
      <c r="B27" s="109">
        <v>25010100</v>
      </c>
      <c r="C27" s="65" t="s">
        <v>157</v>
      </c>
      <c r="D27" s="75">
        <v>4356573.24</v>
      </c>
      <c r="E27" s="98">
        <v>2600953.6</v>
      </c>
      <c r="F27" s="119">
        <f t="shared" si="0"/>
        <v>-1755619.6400000001</v>
      </c>
    </row>
    <row r="28" spans="2:6" ht="30" x14ac:dyDescent="0.2">
      <c r="B28" s="109">
        <v>25010100</v>
      </c>
      <c r="C28" s="48" t="s">
        <v>158</v>
      </c>
      <c r="D28" s="76"/>
      <c r="E28" s="99">
        <v>175.46</v>
      </c>
      <c r="F28" s="117">
        <f t="shared" si="0"/>
        <v>175.46</v>
      </c>
    </row>
    <row r="29" spans="2:6" ht="30" x14ac:dyDescent="0.2">
      <c r="B29" s="109"/>
      <c r="C29" s="48" t="s">
        <v>159</v>
      </c>
      <c r="D29" s="48"/>
      <c r="E29" s="99"/>
      <c r="F29" s="117">
        <f t="shared" si="0"/>
        <v>0</v>
      </c>
    </row>
    <row r="30" spans="2:6" ht="30" x14ac:dyDescent="0.2">
      <c r="B30" s="109">
        <v>25010100</v>
      </c>
      <c r="C30" s="48" t="s">
        <v>160</v>
      </c>
      <c r="D30" s="76">
        <v>200000</v>
      </c>
      <c r="E30" s="99">
        <v>100140.73</v>
      </c>
      <c r="F30" s="117">
        <f t="shared" si="0"/>
        <v>-99859.27</v>
      </c>
    </row>
    <row r="31" spans="2:6" ht="15" x14ac:dyDescent="0.2">
      <c r="B31" s="109">
        <v>25010300</v>
      </c>
      <c r="C31" s="48" t="s">
        <v>161</v>
      </c>
      <c r="D31" s="76">
        <v>21980</v>
      </c>
      <c r="E31" s="99">
        <v>15303.73</v>
      </c>
      <c r="F31" s="117">
        <f t="shared" si="0"/>
        <v>-6676.27</v>
      </c>
    </row>
    <row r="32" spans="2:6" ht="30" x14ac:dyDescent="0.2">
      <c r="B32" s="109">
        <v>25010400</v>
      </c>
      <c r="C32" s="48" t="s">
        <v>162</v>
      </c>
      <c r="D32" s="76">
        <v>3167.05</v>
      </c>
      <c r="E32" s="99">
        <v>0</v>
      </c>
      <c r="F32" s="117">
        <f t="shared" si="0"/>
        <v>-3167.05</v>
      </c>
    </row>
    <row r="33" spans="2:6" ht="30.75" thickBot="1" x14ac:dyDescent="0.25">
      <c r="B33" s="109">
        <v>25020100</v>
      </c>
      <c r="C33" s="48" t="s">
        <v>163</v>
      </c>
      <c r="D33" s="76"/>
      <c r="E33" s="99">
        <v>583060.54</v>
      </c>
      <c r="F33" s="117">
        <f t="shared" si="0"/>
        <v>583060.54</v>
      </c>
    </row>
    <row r="34" spans="2:6" ht="15.75" hidden="1" thickBot="1" x14ac:dyDescent="0.25">
      <c r="B34" s="110" t="s">
        <v>130</v>
      </c>
      <c r="C34" s="49" t="s">
        <v>164</v>
      </c>
      <c r="D34" s="77">
        <v>0</v>
      </c>
      <c r="E34" s="100">
        <v>0</v>
      </c>
      <c r="F34" s="117">
        <f t="shared" si="0"/>
        <v>0</v>
      </c>
    </row>
    <row r="35" spans="2:6" ht="15.75" hidden="1" thickBot="1" x14ac:dyDescent="0.25">
      <c r="B35" s="110" t="s">
        <v>131</v>
      </c>
      <c r="C35" s="49" t="s">
        <v>165</v>
      </c>
      <c r="D35" s="77">
        <v>0</v>
      </c>
      <c r="E35" s="100">
        <v>0</v>
      </c>
      <c r="F35" s="117">
        <f t="shared" si="0"/>
        <v>0</v>
      </c>
    </row>
    <row r="36" spans="2:6" ht="15.75" hidden="1" thickBot="1" x14ac:dyDescent="0.25">
      <c r="B36" s="110" t="s">
        <v>132</v>
      </c>
      <c r="C36" s="49" t="s">
        <v>166</v>
      </c>
      <c r="D36" s="77"/>
      <c r="E36" s="100"/>
      <c r="F36" s="117">
        <f t="shared" si="0"/>
        <v>0</v>
      </c>
    </row>
    <row r="37" spans="2:6" ht="15.75" hidden="1" thickBot="1" x14ac:dyDescent="0.3">
      <c r="B37" s="110" t="s">
        <v>132</v>
      </c>
      <c r="C37" s="49" t="s">
        <v>167</v>
      </c>
      <c r="D37" s="78">
        <v>0</v>
      </c>
      <c r="E37" s="101">
        <v>0</v>
      </c>
      <c r="F37" s="117">
        <f t="shared" si="0"/>
        <v>0</v>
      </c>
    </row>
    <row r="38" spans="2:6" ht="15.75" hidden="1" thickBot="1" x14ac:dyDescent="0.25">
      <c r="B38" s="110" t="s">
        <v>133</v>
      </c>
      <c r="C38" s="49" t="s">
        <v>168</v>
      </c>
      <c r="D38" s="77">
        <v>0</v>
      </c>
      <c r="E38" s="100">
        <v>0</v>
      </c>
      <c r="F38" s="117">
        <f t="shared" si="0"/>
        <v>0</v>
      </c>
    </row>
    <row r="39" spans="2:6" ht="15.75" hidden="1" thickBot="1" x14ac:dyDescent="0.25">
      <c r="B39" s="111">
        <v>110502</v>
      </c>
      <c r="C39" s="49" t="s">
        <v>169</v>
      </c>
      <c r="D39" s="77"/>
      <c r="E39" s="100"/>
      <c r="F39" s="117">
        <f t="shared" si="0"/>
        <v>0</v>
      </c>
    </row>
    <row r="40" spans="2:6" ht="30.75" hidden="1" thickBot="1" x14ac:dyDescent="0.25">
      <c r="B40" s="111">
        <v>100102</v>
      </c>
      <c r="C40" s="49" t="s">
        <v>170</v>
      </c>
      <c r="D40" s="77">
        <v>0</v>
      </c>
      <c r="E40" s="100">
        <v>0</v>
      </c>
      <c r="F40" s="117">
        <f t="shared" si="0"/>
        <v>0</v>
      </c>
    </row>
    <row r="41" spans="2:6" ht="15.75" hidden="1" thickBot="1" x14ac:dyDescent="0.25">
      <c r="B41" s="111">
        <v>100201</v>
      </c>
      <c r="C41" s="49" t="s">
        <v>171</v>
      </c>
      <c r="D41" s="77">
        <v>0</v>
      </c>
      <c r="E41" s="100">
        <v>0</v>
      </c>
      <c r="F41" s="117">
        <f t="shared" si="0"/>
        <v>0</v>
      </c>
    </row>
    <row r="42" spans="2:6" ht="30.75" hidden="1" thickBot="1" x14ac:dyDescent="0.25">
      <c r="B42" s="111">
        <v>100208</v>
      </c>
      <c r="C42" s="49" t="s">
        <v>172</v>
      </c>
      <c r="D42" s="77"/>
      <c r="E42" s="100"/>
      <c r="F42" s="117">
        <f t="shared" si="0"/>
        <v>0</v>
      </c>
    </row>
    <row r="43" spans="2:6" ht="15.75" hidden="1" thickBot="1" x14ac:dyDescent="0.25">
      <c r="B43" s="111">
        <v>100202</v>
      </c>
      <c r="C43" s="49" t="s">
        <v>173</v>
      </c>
      <c r="D43" s="77">
        <v>0</v>
      </c>
      <c r="E43" s="100">
        <v>0</v>
      </c>
      <c r="F43" s="117">
        <f t="shared" si="0"/>
        <v>0</v>
      </c>
    </row>
    <row r="44" spans="2:6" ht="15.75" hidden="1" thickBot="1" x14ac:dyDescent="0.25">
      <c r="B44" s="111">
        <v>100203</v>
      </c>
      <c r="C44" s="49" t="s">
        <v>174</v>
      </c>
      <c r="D44" s="77">
        <v>0</v>
      </c>
      <c r="E44" s="100">
        <v>0</v>
      </c>
      <c r="F44" s="117">
        <f t="shared" si="0"/>
        <v>0</v>
      </c>
    </row>
    <row r="45" spans="2:6" ht="15.75" hidden="1" thickBot="1" x14ac:dyDescent="0.25">
      <c r="B45" s="111">
        <v>110502</v>
      </c>
      <c r="C45" s="49" t="s">
        <v>175</v>
      </c>
      <c r="D45" s="77">
        <v>0</v>
      </c>
      <c r="E45" s="100">
        <v>0</v>
      </c>
      <c r="F45" s="117">
        <f t="shared" si="0"/>
        <v>0</v>
      </c>
    </row>
    <row r="46" spans="2:6" ht="15.75" hidden="1" thickBot="1" x14ac:dyDescent="0.25">
      <c r="B46" s="111">
        <v>120201</v>
      </c>
      <c r="C46" s="66" t="s">
        <v>176</v>
      </c>
      <c r="D46" s="77">
        <v>0</v>
      </c>
      <c r="E46" s="100">
        <v>0</v>
      </c>
      <c r="F46" s="117">
        <f t="shared" si="0"/>
        <v>0</v>
      </c>
    </row>
    <row r="47" spans="2:6" ht="15.75" hidden="1" thickBot="1" x14ac:dyDescent="0.25">
      <c r="B47" s="112">
        <v>250404</v>
      </c>
      <c r="C47" s="50" t="s">
        <v>177</v>
      </c>
      <c r="D47" s="79">
        <v>0</v>
      </c>
      <c r="E47" s="102">
        <v>0</v>
      </c>
      <c r="F47" s="117">
        <f t="shared" si="0"/>
        <v>0</v>
      </c>
    </row>
    <row r="48" spans="2:6" ht="45.75" thickBot="1" x14ac:dyDescent="0.25">
      <c r="B48" s="51">
        <v>50110000</v>
      </c>
      <c r="C48" s="67" t="s">
        <v>178</v>
      </c>
      <c r="D48" s="80">
        <v>294057.84000000003</v>
      </c>
      <c r="E48" s="103">
        <v>169155.79</v>
      </c>
      <c r="F48" s="118">
        <f t="shared" si="0"/>
        <v>-124902.05000000002</v>
      </c>
    </row>
    <row r="49" spans="2:6" ht="19.5" customHeight="1" thickBot="1" x14ac:dyDescent="0.25">
      <c r="B49" s="186" t="s">
        <v>179</v>
      </c>
      <c r="C49" s="187"/>
      <c r="D49" s="38">
        <f t="shared" ref="D49" si="1">D6+D18+D23+D25+D48+D24</f>
        <v>5557360.1099999994</v>
      </c>
      <c r="E49" s="104">
        <f t="shared" ref="E49" si="2">E6+E18+E23+E25+E48+E24</f>
        <v>24810275.059999995</v>
      </c>
      <c r="F49" s="120">
        <f t="shared" si="0"/>
        <v>19252914.949999996</v>
      </c>
    </row>
    <row r="50" spans="2:6" ht="14.25" x14ac:dyDescent="0.2">
      <c r="B50" s="52"/>
      <c r="C50" s="52"/>
      <c r="D50" s="82"/>
      <c r="E50" s="86"/>
    </row>
    <row r="51" spans="2:6" ht="15.75" x14ac:dyDescent="0.25">
      <c r="B51" s="52"/>
      <c r="C51" s="87" t="s">
        <v>114</v>
      </c>
      <c r="D51" s="83"/>
      <c r="E51" s="87" t="s">
        <v>126</v>
      </c>
    </row>
    <row r="52" spans="2:6" x14ac:dyDescent="0.2">
      <c r="B52" s="52"/>
      <c r="C52" s="52"/>
      <c r="D52" s="83"/>
      <c r="E52" s="88"/>
    </row>
    <row r="53" spans="2:6" x14ac:dyDescent="0.2">
      <c r="B53" s="52"/>
      <c r="C53" s="52"/>
      <c r="D53" s="81"/>
      <c r="E53" s="88"/>
    </row>
    <row r="54" spans="2:6" x14ac:dyDescent="0.2">
      <c r="B54" s="52"/>
      <c r="C54" s="52"/>
      <c r="D54" s="81"/>
      <c r="E54" s="88"/>
    </row>
    <row r="55" spans="2:6" x14ac:dyDescent="0.2">
      <c r="B55" s="52"/>
      <c r="C55" s="52"/>
      <c r="D55" s="81"/>
      <c r="E55" s="88"/>
    </row>
    <row r="56" spans="2:6" x14ac:dyDescent="0.2">
      <c r="B56" s="52"/>
      <c r="C56" s="52"/>
      <c r="D56" s="81"/>
      <c r="E56" s="88"/>
    </row>
    <row r="57" spans="2:6" x14ac:dyDescent="0.2">
      <c r="E57" s="88"/>
    </row>
    <row r="58" spans="2:6" x14ac:dyDescent="0.2">
      <c r="E58" s="88"/>
    </row>
    <row r="59" spans="2:6" x14ac:dyDescent="0.2">
      <c r="E59" s="88"/>
    </row>
  </sheetData>
  <mergeCells count="3">
    <mergeCell ref="B6:C6"/>
    <mergeCell ref="B25:C25"/>
    <mergeCell ref="B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ЗВІТ</vt:lpstr>
      <vt:lpstr>порівняльна ЗФ</vt:lpstr>
      <vt:lpstr>порівняльна СФ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2021-02-16T08:28:01Z</cp:lastPrinted>
  <dcterms:created xsi:type="dcterms:W3CDTF">2020-10-02T10:29:03Z</dcterms:created>
  <dcterms:modified xsi:type="dcterms:W3CDTF">2021-03-04T14:14:15Z</dcterms:modified>
</cp:coreProperties>
</file>